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13_ncr:1_{F9D1B043-04C6-4739-8253-C6CC83F2EF68}" xr6:coauthVersionLast="47" xr6:coauthVersionMax="47" xr10:uidLastSave="{00000000-0000-0000-0000-000000000000}"/>
  <bookViews>
    <workbookView xWindow="-120" yWindow="-120" windowWidth="20730" windowHeight="11160" xr2:uid="{D335E028-4DB9-41A0-9B61-0682B84D4C9B}"/>
  </bookViews>
  <sheets>
    <sheet name="7 DET POR CONCEPT" sheetId="1" r:id="rId1"/>
  </sheets>
  <definedNames>
    <definedName name="_xlnm._FilterDatabase" localSheetId="0" hidden="1">'7 DET POR CONCEPT'!$A$126:$I$215</definedName>
    <definedName name="_xlnm.Print_Area" localSheetId="0">'7 DET POR CONCEPT'!$A$1:$I$238</definedName>
    <definedName name="_xlnm.Print_Titles" localSheetId="0">'7 DET POR CONCEPT'!$1:$7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8" i="1"/>
  <c r="I8" i="1"/>
  <c r="F9" i="1"/>
  <c r="I9" i="1"/>
  <c r="F10" i="1"/>
  <c r="I10" i="1"/>
  <c r="F11" i="1"/>
  <c r="I11" i="1"/>
  <c r="I13" i="1"/>
  <c r="F14" i="1"/>
  <c r="I14" i="1"/>
  <c r="F15" i="1"/>
  <c r="I15" i="1"/>
  <c r="F16" i="1"/>
  <c r="I16" i="1"/>
  <c r="F18" i="1"/>
  <c r="I18" i="1"/>
  <c r="I126" i="1" s="1"/>
  <c r="I19" i="1"/>
  <c r="F20" i="1"/>
  <c r="I20" i="1"/>
  <c r="F21" i="1"/>
  <c r="F129" i="1" s="1"/>
  <c r="I21" i="1"/>
  <c r="I129" i="1" s="1"/>
  <c r="I22" i="1"/>
  <c r="I130" i="1" s="1"/>
  <c r="F23" i="1"/>
  <c r="F131" i="1" s="1"/>
  <c r="I23" i="1"/>
  <c r="I131" i="1" s="1"/>
  <c r="F24" i="1"/>
  <c r="I24" i="1"/>
  <c r="I132" i="1" s="1"/>
  <c r="I25" i="1"/>
  <c r="I26" i="1"/>
  <c r="I134" i="1" s="1"/>
  <c r="I27" i="1"/>
  <c r="F28" i="1"/>
  <c r="I28" i="1"/>
  <c r="I136" i="1" s="1"/>
  <c r="I29" i="1"/>
  <c r="I137" i="1" s="1"/>
  <c r="I30" i="1"/>
  <c r="I138" i="1" s="1"/>
  <c r="F31" i="1"/>
  <c r="F139" i="1" s="1"/>
  <c r="I31" i="1"/>
  <c r="I139" i="1" s="1"/>
  <c r="F32" i="1"/>
  <c r="F140" i="1" s="1"/>
  <c r="I32" i="1"/>
  <c r="I33" i="1"/>
  <c r="I141" i="1" s="1"/>
  <c r="I34" i="1"/>
  <c r="I142" i="1" s="1"/>
  <c r="F35" i="1"/>
  <c r="F143" i="1" s="1"/>
  <c r="I35" i="1"/>
  <c r="F36" i="1"/>
  <c r="I36" i="1"/>
  <c r="F37" i="1"/>
  <c r="F145" i="1" s="1"/>
  <c r="I37" i="1"/>
  <c r="I145" i="1" s="1"/>
  <c r="I38" i="1"/>
  <c r="I146" i="1" s="1"/>
  <c r="F39" i="1"/>
  <c r="F147" i="1" s="1"/>
  <c r="I39" i="1"/>
  <c r="I147" i="1" s="1"/>
  <c r="F40" i="1"/>
  <c r="I40" i="1"/>
  <c r="I148" i="1" s="1"/>
  <c r="F41" i="1"/>
  <c r="I41" i="1"/>
  <c r="I149" i="1" s="1"/>
  <c r="I42" i="1"/>
  <c r="I150" i="1" s="1"/>
  <c r="F43" i="1"/>
  <c r="F151" i="1" s="1"/>
  <c r="I43" i="1"/>
  <c r="F44" i="1"/>
  <c r="I44" i="1"/>
  <c r="F45" i="1"/>
  <c r="F153" i="1" s="1"/>
  <c r="I45" i="1"/>
  <c r="I153" i="1" s="1"/>
  <c r="F46" i="1"/>
  <c r="F154" i="1" s="1"/>
  <c r="I46" i="1"/>
  <c r="F47" i="1"/>
  <c r="I47" i="1"/>
  <c r="F48" i="1"/>
  <c r="F156" i="1" s="1"/>
  <c r="I48" i="1"/>
  <c r="F49" i="1"/>
  <c r="F157" i="1" s="1"/>
  <c r="I49" i="1"/>
  <c r="F50" i="1"/>
  <c r="F158" i="1" s="1"/>
  <c r="I50" i="1"/>
  <c r="F51" i="1"/>
  <c r="I51" i="1"/>
  <c r="I159" i="1" s="1"/>
  <c r="I52" i="1"/>
  <c r="I160" i="1" s="1"/>
  <c r="F53" i="1"/>
  <c r="I53" i="1"/>
  <c r="I161" i="1" s="1"/>
  <c r="I54" i="1"/>
  <c r="F55" i="1"/>
  <c r="F163" i="1" s="1"/>
  <c r="I55" i="1"/>
  <c r="I56" i="1"/>
  <c r="I164" i="1" s="1"/>
  <c r="F57" i="1"/>
  <c r="I57" i="1"/>
  <c r="I165" i="1" s="1"/>
  <c r="I58" i="1"/>
  <c r="F59" i="1"/>
  <c r="I59" i="1"/>
  <c r="I167" i="1" s="1"/>
  <c r="I60" i="1"/>
  <c r="I168" i="1" s="1"/>
  <c r="F61" i="1"/>
  <c r="I61" i="1"/>
  <c r="I62" i="1"/>
  <c r="I170" i="1" s="1"/>
  <c r="F63" i="1"/>
  <c r="F171" i="1" s="1"/>
  <c r="I63" i="1"/>
  <c r="I64" i="1"/>
  <c r="I172" i="1" s="1"/>
  <c r="F65" i="1"/>
  <c r="I65" i="1"/>
  <c r="I173" i="1" s="1"/>
  <c r="I66" i="1"/>
  <c r="F67" i="1"/>
  <c r="I67" i="1"/>
  <c r="I175" i="1" s="1"/>
  <c r="I68" i="1"/>
  <c r="I176" i="1" s="1"/>
  <c r="F69" i="1"/>
  <c r="I69" i="1"/>
  <c r="I177" i="1" s="1"/>
  <c r="I70" i="1"/>
  <c r="F71" i="1"/>
  <c r="F179" i="1" s="1"/>
  <c r="I71" i="1"/>
  <c r="I72" i="1"/>
  <c r="I180" i="1" s="1"/>
  <c r="F73" i="1"/>
  <c r="I73" i="1"/>
  <c r="I181" i="1" s="1"/>
  <c r="I74" i="1"/>
  <c r="F75" i="1"/>
  <c r="I75" i="1"/>
  <c r="I183" i="1" s="1"/>
  <c r="I76" i="1"/>
  <c r="I184" i="1" s="1"/>
  <c r="F77" i="1"/>
  <c r="I77" i="1"/>
  <c r="I78" i="1"/>
  <c r="I186" i="1" s="1"/>
  <c r="F79" i="1"/>
  <c r="F187" i="1" s="1"/>
  <c r="I79" i="1"/>
  <c r="I80" i="1"/>
  <c r="I188" i="1" s="1"/>
  <c r="F81" i="1"/>
  <c r="I81" i="1"/>
  <c r="I189" i="1" s="1"/>
  <c r="I82" i="1"/>
  <c r="F83" i="1"/>
  <c r="I83" i="1"/>
  <c r="I191" i="1" s="1"/>
  <c r="I84" i="1"/>
  <c r="I192" i="1" s="1"/>
  <c r="F85" i="1"/>
  <c r="I85" i="1"/>
  <c r="I193" i="1" s="1"/>
  <c r="F86" i="1"/>
  <c r="I86" i="1"/>
  <c r="I194" i="1" s="1"/>
  <c r="F87" i="1"/>
  <c r="I87" i="1"/>
  <c r="F88" i="1"/>
  <c r="I88" i="1"/>
  <c r="F89" i="1"/>
  <c r="I89" i="1"/>
  <c r="I197" i="1" s="1"/>
  <c r="F90" i="1"/>
  <c r="I90" i="1"/>
  <c r="I198" i="1" s="1"/>
  <c r="F91" i="1"/>
  <c r="I91" i="1"/>
  <c r="F92" i="1"/>
  <c r="I92" i="1"/>
  <c r="I200" i="1" s="1"/>
  <c r="F93" i="1"/>
  <c r="I93" i="1"/>
  <c r="I201" i="1" s="1"/>
  <c r="F94" i="1"/>
  <c r="I94" i="1"/>
  <c r="I95" i="1"/>
  <c r="I203" i="1" s="1"/>
  <c r="F96" i="1"/>
  <c r="I96" i="1"/>
  <c r="F97" i="1"/>
  <c r="F205" i="1" s="1"/>
  <c r="I97" i="1"/>
  <c r="I205" i="1" s="1"/>
  <c r="I101" i="1"/>
  <c r="F102" i="1"/>
  <c r="I102" i="1"/>
  <c r="I103" i="1"/>
  <c r="D110" i="1"/>
  <c r="E110" i="1"/>
  <c r="G110" i="1"/>
  <c r="H110" i="1"/>
  <c r="F111" i="1"/>
  <c r="I111" i="1"/>
  <c r="F112" i="1"/>
  <c r="I112" i="1"/>
  <c r="F113" i="1"/>
  <c r="I113" i="1"/>
  <c r="F114" i="1"/>
  <c r="I114" i="1"/>
  <c r="F115" i="1"/>
  <c r="I115" i="1"/>
  <c r="F116" i="1"/>
  <c r="I116" i="1"/>
  <c r="F117" i="1"/>
  <c r="I117" i="1"/>
  <c r="F118" i="1"/>
  <c r="I118" i="1"/>
  <c r="I122" i="1"/>
  <c r="F123" i="1"/>
  <c r="I123" i="1"/>
  <c r="I124" i="1"/>
  <c r="B126" i="1"/>
  <c r="F126" i="1"/>
  <c r="B127" i="1"/>
  <c r="I127" i="1"/>
  <c r="B128" i="1"/>
  <c r="F128" i="1"/>
  <c r="I128" i="1"/>
  <c r="B129" i="1"/>
  <c r="B130" i="1"/>
  <c r="B131" i="1"/>
  <c r="B132" i="1"/>
  <c r="F132" i="1"/>
  <c r="B133" i="1"/>
  <c r="I133" i="1"/>
  <c r="B134" i="1"/>
  <c r="B135" i="1"/>
  <c r="I135" i="1"/>
  <c r="B136" i="1"/>
  <c r="F136" i="1"/>
  <c r="B137" i="1"/>
  <c r="B138" i="1"/>
  <c r="B139" i="1"/>
  <c r="B140" i="1"/>
  <c r="I140" i="1"/>
  <c r="B141" i="1"/>
  <c r="B142" i="1"/>
  <c r="B143" i="1"/>
  <c r="I143" i="1"/>
  <c r="B144" i="1"/>
  <c r="F144" i="1"/>
  <c r="I144" i="1"/>
  <c r="B145" i="1"/>
  <c r="B146" i="1"/>
  <c r="B147" i="1"/>
  <c r="B148" i="1"/>
  <c r="F148" i="1"/>
  <c r="B149" i="1"/>
  <c r="F149" i="1"/>
  <c r="B150" i="1"/>
  <c r="B151" i="1"/>
  <c r="I151" i="1"/>
  <c r="B152" i="1"/>
  <c r="F152" i="1"/>
  <c r="I152" i="1"/>
  <c r="B153" i="1"/>
  <c r="B154" i="1"/>
  <c r="I154" i="1"/>
  <c r="B155" i="1"/>
  <c r="F155" i="1"/>
  <c r="I155" i="1"/>
  <c r="B156" i="1"/>
  <c r="I156" i="1"/>
  <c r="B157" i="1"/>
  <c r="I157" i="1"/>
  <c r="B158" i="1"/>
  <c r="I158" i="1"/>
  <c r="B159" i="1"/>
  <c r="F159" i="1"/>
  <c r="B160" i="1"/>
  <c r="B161" i="1"/>
  <c r="F161" i="1"/>
  <c r="B162" i="1"/>
  <c r="I162" i="1"/>
  <c r="B163" i="1"/>
  <c r="I163" i="1"/>
  <c r="B164" i="1"/>
  <c r="B165" i="1"/>
  <c r="F165" i="1"/>
  <c r="B166" i="1"/>
  <c r="I166" i="1"/>
  <c r="B167" i="1"/>
  <c r="F167" i="1"/>
  <c r="B168" i="1"/>
  <c r="B169" i="1"/>
  <c r="F169" i="1"/>
  <c r="I169" i="1"/>
  <c r="B170" i="1"/>
  <c r="B171" i="1"/>
  <c r="I171" i="1"/>
  <c r="B172" i="1"/>
  <c r="B173" i="1"/>
  <c r="F173" i="1"/>
  <c r="B174" i="1"/>
  <c r="I174" i="1"/>
  <c r="B175" i="1"/>
  <c r="F175" i="1"/>
  <c r="B176" i="1"/>
  <c r="B177" i="1"/>
  <c r="F177" i="1"/>
  <c r="B178" i="1"/>
  <c r="I178" i="1"/>
  <c r="B179" i="1"/>
  <c r="I179" i="1"/>
  <c r="B180" i="1"/>
  <c r="B181" i="1"/>
  <c r="F181" i="1"/>
  <c r="B182" i="1"/>
  <c r="I182" i="1"/>
  <c r="B183" i="1"/>
  <c r="F183" i="1"/>
  <c r="B184" i="1"/>
  <c r="B185" i="1"/>
  <c r="F185" i="1"/>
  <c r="I185" i="1"/>
  <c r="B186" i="1"/>
  <c r="B187" i="1"/>
  <c r="I187" i="1"/>
  <c r="B188" i="1"/>
  <c r="B189" i="1"/>
  <c r="F189" i="1"/>
  <c r="B190" i="1"/>
  <c r="I190" i="1"/>
  <c r="B191" i="1"/>
  <c r="F191" i="1"/>
  <c r="B192" i="1"/>
  <c r="B193" i="1"/>
  <c r="F193" i="1"/>
  <c r="B194" i="1"/>
  <c r="F194" i="1"/>
  <c r="B195" i="1"/>
  <c r="F195" i="1"/>
  <c r="I195" i="1"/>
  <c r="B196" i="1"/>
  <c r="F196" i="1"/>
  <c r="I196" i="1"/>
  <c r="B197" i="1"/>
  <c r="F197" i="1"/>
  <c r="B198" i="1"/>
  <c r="F198" i="1"/>
  <c r="B199" i="1"/>
  <c r="F199" i="1"/>
  <c r="I199" i="1"/>
  <c r="B200" i="1"/>
  <c r="F200" i="1"/>
  <c r="B201" i="1"/>
  <c r="F201" i="1"/>
  <c r="B202" i="1"/>
  <c r="F202" i="1"/>
  <c r="I202" i="1"/>
  <c r="B203" i="1"/>
  <c r="B204" i="1"/>
  <c r="F204" i="1"/>
  <c r="I204" i="1"/>
  <c r="B205" i="1"/>
  <c r="D206" i="1"/>
  <c r="E206" i="1"/>
  <c r="F207" i="1"/>
  <c r="F206" i="1" s="1"/>
  <c r="G206" i="1"/>
  <c r="F210" i="1"/>
  <c r="H208" i="1"/>
  <c r="I211" i="1"/>
  <c r="F212" i="1"/>
  <c r="F211" i="1" s="1"/>
  <c r="I212" i="1"/>
  <c r="I12" i="1" l="1"/>
  <c r="I110" i="1"/>
  <c r="F110" i="1"/>
  <c r="I121" i="1"/>
  <c r="I210" i="1"/>
  <c r="I100" i="1"/>
  <c r="I125" i="1"/>
  <c r="E208" i="1"/>
  <c r="G208" i="1"/>
  <c r="G214" i="1" s="1"/>
  <c r="F122" i="1"/>
  <c r="F95" i="1"/>
  <c r="F203" i="1" s="1"/>
  <c r="F42" i="1"/>
  <c r="F150" i="1" s="1"/>
  <c r="F38" i="1"/>
  <c r="F146" i="1" s="1"/>
  <c r="F34" i="1"/>
  <c r="F142" i="1" s="1"/>
  <c r="F30" i="1"/>
  <c r="F138" i="1" s="1"/>
  <c r="F27" i="1"/>
  <c r="F135" i="1" s="1"/>
  <c r="F26" i="1"/>
  <c r="F134" i="1" s="1"/>
  <c r="F22" i="1"/>
  <c r="F130" i="1" s="1"/>
  <c r="F124" i="1"/>
  <c r="F101" i="1"/>
  <c r="F100" i="1" s="1"/>
  <c r="I99" i="1"/>
  <c r="I98" i="1" s="1"/>
  <c r="F99" i="1"/>
  <c r="F98" i="1" s="1"/>
  <c r="F82" i="1"/>
  <c r="F190" i="1" s="1"/>
  <c r="F78" i="1"/>
  <c r="F186" i="1" s="1"/>
  <c r="F74" i="1"/>
  <c r="F182" i="1" s="1"/>
  <c r="F70" i="1"/>
  <c r="F178" i="1" s="1"/>
  <c r="F66" i="1"/>
  <c r="F174" i="1" s="1"/>
  <c r="F62" i="1"/>
  <c r="F170" i="1" s="1"/>
  <c r="F58" i="1"/>
  <c r="F166" i="1" s="1"/>
  <c r="F54" i="1"/>
  <c r="F162" i="1" s="1"/>
  <c r="I17" i="1"/>
  <c r="F33" i="1"/>
  <c r="F141" i="1" s="1"/>
  <c r="F29" i="1"/>
  <c r="F137" i="1" s="1"/>
  <c r="F25" i="1"/>
  <c r="F133" i="1" s="1"/>
  <c r="G105" i="1"/>
  <c r="F84" i="1"/>
  <c r="F192" i="1" s="1"/>
  <c r="F80" i="1"/>
  <c r="F188" i="1" s="1"/>
  <c r="F76" i="1"/>
  <c r="F184" i="1" s="1"/>
  <c r="F72" i="1"/>
  <c r="F180" i="1" s="1"/>
  <c r="F68" i="1"/>
  <c r="F176" i="1" s="1"/>
  <c r="F64" i="1"/>
  <c r="F172" i="1" s="1"/>
  <c r="F60" i="1"/>
  <c r="F168" i="1" s="1"/>
  <c r="F56" i="1"/>
  <c r="F164" i="1" s="1"/>
  <c r="F52" i="1"/>
  <c r="F160" i="1" s="1"/>
  <c r="F19" i="1"/>
  <c r="F127" i="1" s="1"/>
  <c r="F13" i="1"/>
  <c r="F12" i="1" s="1"/>
  <c r="E105" i="1"/>
  <c r="F17" i="1" l="1"/>
  <c r="F125" i="1"/>
  <c r="H105" i="1"/>
  <c r="I209" i="1"/>
  <c r="I208" i="1" s="1"/>
  <c r="D208" i="1"/>
  <c r="D214" i="1" s="1"/>
  <c r="F209" i="1"/>
  <c r="F208" i="1" s="1"/>
  <c r="I207" i="1"/>
  <c r="I206" i="1" s="1"/>
  <c r="H206" i="1"/>
  <c r="G119" i="1"/>
  <c r="F105" i="1"/>
  <c r="D105" i="1"/>
  <c r="F121" i="1"/>
  <c r="F119" i="1" l="1"/>
  <c r="F214" i="1"/>
  <c r="I119" i="1"/>
  <c r="D119" i="1"/>
  <c r="E214" i="1"/>
  <c r="E119" i="1"/>
  <c r="H214" i="1"/>
  <c r="H119" i="1"/>
</calcChain>
</file>

<file path=xl/sharedStrings.xml><?xml version="1.0" encoding="utf-8"?>
<sst xmlns="http://schemas.openxmlformats.org/spreadsheetml/2006/main" count="154" uniqueCount="124">
  <si>
    <t>Ingresos excedentes ₁</t>
  </si>
  <si>
    <t>Total del Ingreso:</t>
  </si>
  <si>
    <t>Ingresos Derivados de Financiamientos</t>
  </si>
  <si>
    <t>Derechos por Aprovechamiento de Aguas Nacionales (PRODDER)</t>
  </si>
  <si>
    <t>Transferencias y Asignaciones</t>
  </si>
  <si>
    <t>Transferencias, Asignaciones, Subsidios y Subvenciones, y Pensiones y Jubilaciones</t>
  </si>
  <si>
    <t>Devolucion de isr</t>
  </si>
  <si>
    <t xml:space="preserve">Participaciones, Aportaciones, Convenios, Incentivos Derivados de la Colaboración Fiscal y Fondos  Distintos de Aportaciones </t>
  </si>
  <si>
    <r>
      <t>Ingresos por Venta de Bienes, Prestación de  Servicios y Otros Ingresos</t>
    </r>
    <r>
      <rPr>
        <b/>
        <vertAlign val="superscript"/>
        <sz val="9"/>
        <color indexed="8"/>
        <rFont val="Arial"/>
        <family val="2"/>
      </rPr>
      <t>3</t>
    </r>
  </si>
  <si>
    <t>Intereses Ganados por Inversión</t>
  </si>
  <si>
    <t>Intereses Ganados Cta. Corriente</t>
  </si>
  <si>
    <t>Otros Redondeos</t>
  </si>
  <si>
    <r>
      <t>Productos</t>
    </r>
    <r>
      <rPr>
        <b/>
        <vertAlign val="superscript"/>
        <sz val="9"/>
        <color indexed="8"/>
        <rFont val="Arial"/>
        <family val="2"/>
      </rPr>
      <t>1</t>
    </r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</si>
  <si>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</si>
  <si>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</si>
  <si>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 xml:space="preserve">Participaciones, Aportaciones, Convenios, Incentivos Derivados de la Colaboración Fiscal y Fondos de Distintas Aportaciones </t>
  </si>
  <si>
    <r>
      <t>Aprovechamientos</t>
    </r>
    <r>
      <rPr>
        <vertAlign val="superscript"/>
        <sz val="9"/>
        <color indexed="8"/>
        <rFont val="Arial"/>
        <family val="2"/>
      </rPr>
      <t>2</t>
    </r>
  </si>
  <si>
    <r>
      <t>Productos</t>
    </r>
    <r>
      <rPr>
        <vertAlign val="superscript"/>
        <sz val="9"/>
        <color indexed="8"/>
        <rFont val="Arial"/>
        <family val="2"/>
      </rPr>
      <t>1</t>
    </r>
  </si>
  <si>
    <t>Derechos</t>
  </si>
  <si>
    <t>Contribuciones de Mejoras</t>
  </si>
  <si>
    <t>Impuestos</t>
  </si>
  <si>
    <t xml:space="preserve">Ingresos del Poder Ejecutivo Federal o Estatal y de los Municipios </t>
  </si>
  <si>
    <t>(6=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</si>
  <si>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</si>
  <si>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</si>
  <si>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</si>
  <si>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</si>
  <si>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</si>
  <si>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</si>
  <si>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</si>
  <si>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</si>
  <si>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
Reducciones</t>
  </si>
  <si>
    <t>Estimado</t>
  </si>
  <si>
    <t>Diferencia</t>
  </si>
  <si>
    <t>Ingreso</t>
  </si>
  <si>
    <t>Rubro de Ingresos / Fuente de Financiamiento</t>
  </si>
  <si>
    <r>
      <t xml:space="preserve">Ingresos excedentes </t>
    </r>
    <r>
      <rPr>
        <b/>
        <sz val="9"/>
        <rFont val="Calibri"/>
        <family val="2"/>
      </rPr>
      <t>₁</t>
    </r>
  </si>
  <si>
    <t xml:space="preserve">Recuperación por Responsabilidad p </t>
  </si>
  <si>
    <t>Riego de agua por camellones av</t>
  </si>
  <si>
    <t>Pipas de agua tasa 0% Admon 2024-2</t>
  </si>
  <si>
    <t>Detección de fugas en interiores</t>
  </si>
  <si>
    <t>Recuperación de seguros tasa 16%</t>
  </si>
  <si>
    <t>Recuperación de seguros tasa 0%</t>
  </si>
  <si>
    <t>20% Penalización por che. Devuelto</t>
  </si>
  <si>
    <t>Venta de chatarra tasa 0%</t>
  </si>
  <si>
    <t>Material de conexion 0%</t>
  </si>
  <si>
    <t>Sobrante de Caja</t>
  </si>
  <si>
    <t>Limpieza de fosas septicas Tasa 16%</t>
  </si>
  <si>
    <t>Limpieza de fosas septicas Tasa 0%</t>
  </si>
  <si>
    <t>Pago de Gafete tasa 0%</t>
  </si>
  <si>
    <t>Uso y Aprov. de Inf. Dren. tasa 16%</t>
  </si>
  <si>
    <t>Uso y Aprov. de Inf. Dren. tasa 0%</t>
  </si>
  <si>
    <t>Uso y Aprov. de Inf. Agua tasa 16%</t>
  </si>
  <si>
    <t>Uso y Aprov. de Inf. Agua tasa 0%</t>
  </si>
  <si>
    <t>Suspension de Toma tasa 16%</t>
  </si>
  <si>
    <t>Suspension de Toma tasa 0%</t>
  </si>
  <si>
    <t>Baja de Toma tasa 16%</t>
  </si>
  <si>
    <t>Baja de Toma tasa 0%</t>
  </si>
  <si>
    <t>Busqueda de Datos tasa 16%</t>
  </si>
  <si>
    <t>Busqueda de Datos tasa 0%</t>
  </si>
  <si>
    <t>Solicitud de Inspeccion tasa 16%</t>
  </si>
  <si>
    <t>Solicitud de Inspeccion tasa 0%</t>
  </si>
  <si>
    <t>Descarga de Aguas Residuales tasa 16%</t>
  </si>
  <si>
    <t>Descarga de Aguas Residuales tasa 0%</t>
  </si>
  <si>
    <t>Aut.d'Proy.d'Construct.d'Redes tasa 16%</t>
  </si>
  <si>
    <t>Aut.d'Proy.d'Construct.d'Redes tasa 0%</t>
  </si>
  <si>
    <t>15% Fomento Educ. y Asistencia tasa 16%</t>
  </si>
  <si>
    <t>15% Fomento Educ. y Asistencia tasa 0%</t>
  </si>
  <si>
    <t>Reub. de Aparato de Medidor tasa 16%</t>
  </si>
  <si>
    <t>Reub. de Aparato de Medidor tasa 0%</t>
  </si>
  <si>
    <t>Mano de Obra tasa 0%</t>
  </si>
  <si>
    <t>Reducción de Diametro tasa 16%</t>
  </si>
  <si>
    <t>Reducción de Diametro tasa 0%</t>
  </si>
  <si>
    <t>Constancias de No Adeudos tasa 16%</t>
  </si>
  <si>
    <t>Constancias de No Adeudos tasa 0%</t>
  </si>
  <si>
    <t>Estudio de Factibilidad tasa 16%</t>
  </si>
  <si>
    <t>Estudio de Factibilidad tasa 0%</t>
  </si>
  <si>
    <t>Reparacion de Medidor tasa 16%</t>
  </si>
  <si>
    <t>Reparacion de Medidor tasa 0%</t>
  </si>
  <si>
    <t>Superv.Obras Redes inter.d'Agua tasa 16%</t>
  </si>
  <si>
    <t>Superv.Obras Redes inter.d'Agua tasa 0%</t>
  </si>
  <si>
    <t>Cambio de Datos al Padron tasa 16%</t>
  </si>
  <si>
    <t>Cambio de Datos al Padron tasa 0%</t>
  </si>
  <si>
    <t>Presupuesto de Obra tasa 16%</t>
  </si>
  <si>
    <t>Presupuesto de Obra tasa 0%</t>
  </si>
  <si>
    <t>Rev.d'Planosp'aut.dproy.des.hab tasa 16%</t>
  </si>
  <si>
    <t>Rev.d'Planosp'aut.d'proy.des.hab tasa 0%</t>
  </si>
  <si>
    <t>Medidor de Agua tasa 16%</t>
  </si>
  <si>
    <t>Medidor de Agua tasa 0%</t>
  </si>
  <si>
    <t>Ruptura de Concreto tasa 16%</t>
  </si>
  <si>
    <t>Ruptura de Concreto tasa 0%</t>
  </si>
  <si>
    <t>Reconex de Serv. Agua Potable tasa 16%</t>
  </si>
  <si>
    <t>Reconex de Serv. Agua Potable tasa 0%</t>
  </si>
  <si>
    <t>Recargos tasa 0%</t>
  </si>
  <si>
    <t>Multas y Sanciones tasa 0%</t>
  </si>
  <si>
    <t>Gastos de Ejecucion tasa 16%</t>
  </si>
  <si>
    <t>Gastos de Ejecucion tasa 0%</t>
  </si>
  <si>
    <t>Serv de con. de Alcantarillado tasa 16%</t>
  </si>
  <si>
    <t>Serv de con. de Alcantarillado tasa 0%</t>
  </si>
  <si>
    <t>Serv de Conexion de Agua Potable tasa 16%</t>
  </si>
  <si>
    <t>Serv. de Conexion de Agua Potable tasa 0%</t>
  </si>
  <si>
    <t>Ventas de Agua Tratada tasa 16%</t>
  </si>
  <si>
    <t>Ventas de Agua Tratada tasa 0%</t>
  </si>
  <si>
    <t>Pipas de Agua tasa 0%</t>
  </si>
  <si>
    <t>Pipas de Agua tasa 16%</t>
  </si>
  <si>
    <t>Saneamiento No Facturado tasa 0%</t>
  </si>
  <si>
    <t>Drenaje No Facturado tasa 16%</t>
  </si>
  <si>
    <t>Drenaje No Facturado tasa 0%</t>
  </si>
  <si>
    <t>Agua No Facturada tasa 16%</t>
  </si>
  <si>
    <t>Agua No Facturada tasa 0%</t>
  </si>
  <si>
    <t>Servicios de Saneamiento tasa 16%</t>
  </si>
  <si>
    <t>Servicios de Saneamiento tasa 0%</t>
  </si>
  <si>
    <t>Servicios de Alcantarillado tasa 16%</t>
  </si>
  <si>
    <t>Servicios de Alcantarillado tasa 0%</t>
  </si>
  <si>
    <t>Servicios Agua Potable tasa 16%</t>
  </si>
  <si>
    <t>Servicios Agua Potable tasa 0%</t>
  </si>
  <si>
    <t>Ingresos por Venta de Bienes, Prestación de Servicios y Otros Ingresos</t>
  </si>
  <si>
    <t>Aprovechamientos</t>
  </si>
  <si>
    <t>Productos</t>
  </si>
  <si>
    <t>Ampliaciones y Reducciones</t>
  </si>
  <si>
    <t>( Cifras en Pesos )</t>
  </si>
  <si>
    <t>Estado Analítico de Ingresos</t>
  </si>
  <si>
    <t>COMISIÓN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</si>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</sst>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3"/>
    <xf numFmtId="44" fontId="1" fillId="0" borderId="0" xfId="3" applyNumberFormat="1"/>
    <xf numFmtId="43" fontId="1" fillId="0" borderId="0" xfId="1"/>
    <xf numFmtId="0" fontId="1" fillId="2" borderId="0" xfId="3" applyFill="1"/>
    <xf numFmtId="44" fontId="1" fillId="2" borderId="0" xfId="3" applyNumberFormat="1" applyFill="1"/>
    <xf numFmtId="0" fontId="2" fillId="2" borderId="0" xfId="3" applyFont="1" applyFill="1"/>
    <xf numFmtId="44" fontId="2" fillId="2" borderId="0" xfId="3" applyNumberFormat="1" applyFont="1" applyFill="1"/>
    <xf numFmtId="0" fontId="3" fillId="2" borderId="0" xfId="4" applyFont="1" applyFill="1" applyAlignment="1">
      <alignment horizontal="left" vertical="top" wrapText="1"/>
    </xf>
    <xf numFmtId="4" fontId="4" fillId="2" borderId="1" xfId="1" applyNumberFormat="1" applyFont="1" applyFill="1" applyBorder="1" applyAlignment="1" applyProtection="1">
      <alignment horizontal="center" vertical="center"/>
    </xf>
    <xf numFmtId="4" fontId="5" fillId="2" borderId="2" xfId="4" applyNumberFormat="1" applyFont="1" applyFill="1" applyBorder="1" applyAlignment="1">
      <alignment horizontal="center" vertical="top" wrapText="1"/>
    </xf>
    <xf numFmtId="4" fontId="5" fillId="2" borderId="3" xfId="4" applyNumberFormat="1" applyFont="1" applyFill="1" applyBorder="1" applyAlignment="1">
      <alignment horizontal="center" vertical="top" wrapText="1"/>
    </xf>
    <xf numFmtId="4" fontId="3" fillId="2" borderId="4" xfId="4" applyNumberFormat="1" applyFont="1" applyFill="1" applyBorder="1" applyAlignment="1">
      <alignment vertical="top" wrapText="1"/>
    </xf>
    <xf numFmtId="0" fontId="3" fillId="2" borderId="4" xfId="4" applyFont="1" applyFill="1" applyBorder="1" applyAlignment="1">
      <alignment vertical="top" wrapText="1"/>
    </xf>
    <xf numFmtId="0" fontId="3" fillId="2" borderId="5" xfId="4" applyFont="1" applyFill="1" applyBorder="1" applyAlignment="1">
      <alignment vertical="top" wrapText="1"/>
    </xf>
    <xf numFmtId="4" fontId="4" fillId="2" borderId="6" xfId="1" applyNumberFormat="1" applyFont="1" applyFill="1" applyBorder="1" applyAlignment="1" applyProtection="1">
      <alignment horizontal="center" vertical="center"/>
    </xf>
    <xf numFmtId="44" fontId="4" fillId="2" borderId="7" xfId="2" applyFont="1" applyFill="1" applyBorder="1" applyAlignment="1" applyProtection="1">
      <alignment horizontal="right" vertical="center"/>
    </xf>
    <xf numFmtId="0" fontId="4" fillId="2" borderId="8" xfId="3" applyFont="1" applyFill="1" applyBorder="1" applyAlignment="1">
      <alignment horizontal="left" vertical="center" wrapText="1"/>
    </xf>
    <xf numFmtId="0" fontId="4" fillId="2" borderId="9" xfId="3" applyFont="1" applyFill="1" applyBorder="1" applyAlignment="1">
      <alignment horizontal="left" vertical="center" wrapText="1"/>
    </xf>
    <xf numFmtId="0" fontId="6" fillId="2" borderId="10" xfId="3" applyFont="1" applyFill="1" applyBorder="1" applyAlignment="1">
      <alignment horizontal="centerContinuous"/>
    </xf>
    <xf numFmtId="4" fontId="8" fillId="2" borderId="11" xfId="5" applyNumberFormat="1" applyFont="1" applyFill="1" applyBorder="1" applyAlignment="1">
      <alignment horizontal="center"/>
    </xf>
    <xf numFmtId="4" fontId="8" fillId="2" borderId="12" xfId="5" applyNumberFormat="1" applyFont="1" applyFill="1" applyBorder="1" applyAlignment="1">
      <alignment horizontal="center"/>
    </xf>
    <xf numFmtId="0" fontId="8" fillId="2" borderId="12" xfId="3" applyFont="1" applyFill="1" applyBorder="1" applyAlignment="1">
      <alignment wrapText="1"/>
    </xf>
    <xf numFmtId="0" fontId="8" fillId="2" borderId="13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4" fontId="9" fillId="0" borderId="15" xfId="6" applyNumberFormat="1" applyFont="1" applyFill="1" applyBorder="1" applyAlignment="1" applyProtection="1">
      <alignment horizontal="right"/>
    </xf>
    <xf numFmtId="4" fontId="9" fillId="0" borderId="7" xfId="1" applyNumberFormat="1" applyFont="1" applyFill="1" applyBorder="1" applyAlignment="1" applyProtection="1">
      <alignment horizontal="right"/>
      <protection locked="0"/>
    </xf>
    <xf numFmtId="4" fontId="9" fillId="0" borderId="7" xfId="6" applyNumberFormat="1" applyFont="1" applyFill="1" applyBorder="1" applyAlignment="1" applyProtection="1">
      <alignment horizontal="right"/>
    </xf>
    <xf numFmtId="4" fontId="3" fillId="0" borderId="7" xfId="6" applyNumberFormat="1" applyFont="1" applyFill="1" applyBorder="1" applyAlignment="1" applyProtection="1">
      <alignment horizontal="right"/>
      <protection locked="0"/>
    </xf>
    <xf numFmtId="4" fontId="9" fillId="0" borderId="7" xfId="6" applyNumberFormat="1" applyFont="1" applyFill="1" applyBorder="1" applyAlignment="1" applyProtection="1">
      <alignment horizontal="right"/>
      <protection locked="0"/>
    </xf>
    <xf numFmtId="0" fontId="10" fillId="0" borderId="8" xfId="4" applyFont="1" applyBorder="1" applyAlignment="1">
      <alignment horizontal="left" vertical="center" wrapText="1"/>
    </xf>
    <xf numFmtId="0" fontId="10" fillId="0" borderId="9" xfId="4" applyFont="1" applyBorder="1" applyAlignment="1">
      <alignment horizontal="left" vertical="center" wrapText="1"/>
    </xf>
    <xf numFmtId="0" fontId="11" fillId="0" borderId="16" xfId="3" applyFont="1" applyBorder="1" applyAlignment="1">
      <alignment horizontal="left"/>
    </xf>
    <xf numFmtId="4" fontId="6" fillId="0" borderId="15" xfId="6" applyNumberFormat="1" applyFont="1" applyFill="1" applyBorder="1" applyAlignment="1" applyProtection="1">
      <alignment horizontal="right"/>
    </xf>
    <xf numFmtId="4" fontId="6" fillId="0" borderId="7" xfId="1" applyNumberFormat="1" applyFont="1" applyFill="1" applyBorder="1" applyAlignment="1" applyProtection="1">
      <alignment horizontal="right"/>
      <protection locked="0"/>
    </xf>
    <xf numFmtId="4" fontId="6" fillId="0" borderId="7" xfId="6" applyNumberFormat="1" applyFont="1" applyFill="1" applyBorder="1" applyAlignment="1" applyProtection="1">
      <alignment horizontal="right"/>
    </xf>
    <xf numFmtId="4" fontId="5" fillId="0" borderId="7" xfId="6" applyNumberFormat="1" applyFont="1" applyFill="1" applyBorder="1" applyAlignment="1" applyProtection="1">
      <alignment horizontal="right"/>
      <protection locked="0"/>
    </xf>
    <xf numFmtId="4" fontId="6" fillId="0" borderId="7" xfId="6" applyNumberFormat="1" applyFont="1" applyFill="1" applyBorder="1" applyAlignment="1" applyProtection="1">
      <alignment horizontal="right"/>
      <protection locked="0"/>
    </xf>
    <xf numFmtId="0" fontId="10" fillId="0" borderId="8" xfId="4" applyFont="1" applyBorder="1" applyAlignment="1">
      <alignment vertical="center"/>
    </xf>
    <xf numFmtId="0" fontId="10" fillId="0" borderId="9" xfId="4" applyFont="1" applyBorder="1" applyAlignment="1">
      <alignment vertical="center"/>
    </xf>
    <xf numFmtId="0" fontId="12" fillId="0" borderId="8" xfId="4" applyFont="1" applyBorder="1" applyAlignment="1">
      <alignment horizontal="left" vertical="center" wrapText="1"/>
    </xf>
    <xf numFmtId="0" fontId="12" fillId="0" borderId="9" xfId="4" applyFont="1" applyBorder="1" applyAlignment="1">
      <alignment horizontal="left" vertical="center" wrapText="1"/>
    </xf>
    <xf numFmtId="0" fontId="12" fillId="0" borderId="16" xfId="4" applyFont="1" applyBorder="1" applyAlignment="1">
      <alignment horizontal="left" vertical="center" wrapText="1"/>
    </xf>
    <xf numFmtId="0" fontId="10" fillId="0" borderId="17" xfId="4" applyFont="1" applyBorder="1" applyAlignment="1">
      <alignment horizontal="left" vertical="center" wrapText="1"/>
    </xf>
    <xf numFmtId="0" fontId="10" fillId="0" borderId="18" xfId="4" applyFont="1" applyBorder="1" applyAlignment="1">
      <alignment horizontal="left" vertical="center" wrapText="1"/>
    </xf>
    <xf numFmtId="0" fontId="11" fillId="0" borderId="19" xfId="3" applyFont="1" applyBorder="1" applyAlignment="1">
      <alignment horizontal="left"/>
    </xf>
    <xf numFmtId="4" fontId="6" fillId="0" borderId="15" xfId="6" applyNumberFormat="1" applyFont="1" applyFill="1" applyBorder="1" applyAlignment="1" applyProtection="1">
      <alignment horizontal="right"/>
      <protection locked="0"/>
    </xf>
    <xf numFmtId="0" fontId="13" fillId="0" borderId="8" xfId="4" applyFont="1" applyBorder="1" applyAlignment="1">
      <alignment horizontal="left" vertical="center" wrapText="1"/>
    </xf>
    <xf numFmtId="0" fontId="13" fillId="0" borderId="9" xfId="4" applyFont="1" applyBorder="1" applyAlignment="1">
      <alignment horizontal="left" vertical="center" wrapText="1"/>
    </xf>
    <xf numFmtId="0" fontId="13" fillId="0" borderId="10" xfId="4" applyFont="1" applyBorder="1" applyAlignment="1">
      <alignment horizontal="left" vertical="center" wrapText="1"/>
    </xf>
    <xf numFmtId="43" fontId="1" fillId="0" borderId="0" xfId="3" applyNumberFormat="1"/>
    <xf numFmtId="0" fontId="11" fillId="0" borderId="8" xfId="3" applyFont="1" applyBorder="1" applyAlignment="1">
      <alignment horizontal="center" wrapText="1"/>
    </xf>
    <xf numFmtId="0" fontId="11" fillId="0" borderId="9" xfId="3" applyFont="1" applyBorder="1" applyAlignment="1">
      <alignment horizontal="center" wrapText="1"/>
    </xf>
    <xf numFmtId="0" fontId="11" fillId="0" borderId="16" xfId="3" applyFont="1" applyBorder="1" applyAlignment="1">
      <alignment horizontal="center" wrapText="1"/>
    </xf>
    <xf numFmtId="43" fontId="1" fillId="2" borderId="0" xfId="1" applyFill="1"/>
    <xf numFmtId="0" fontId="16" fillId="2" borderId="0" xfId="3" applyFont="1" applyFill="1"/>
    <xf numFmtId="4" fontId="6" fillId="2" borderId="20" xfId="6" applyNumberFormat="1" applyFont="1" applyFill="1" applyBorder="1" applyAlignment="1">
      <alignment horizontal="right"/>
    </xf>
    <xf numFmtId="4" fontId="6" fillId="2" borderId="21" xfId="6" applyNumberFormat="1" applyFont="1" applyFill="1" applyBorder="1" applyAlignment="1">
      <alignment horizontal="right"/>
    </xf>
    <xf numFmtId="0" fontId="6" fillId="2" borderId="22" xfId="3" applyFont="1" applyFill="1" applyBorder="1" applyAlignment="1">
      <alignment horizontal="left" wrapText="1"/>
    </xf>
    <xf numFmtId="0" fontId="6" fillId="2" borderId="0" xfId="3" applyFont="1" applyFill="1" applyAlignment="1">
      <alignment horizontal="left" wrapText="1"/>
    </xf>
    <xf numFmtId="0" fontId="6" fillId="2" borderId="23" xfId="3" applyFont="1" applyFill="1" applyBorder="1" applyAlignment="1">
      <alignment horizontal="left" wrapText="1"/>
    </xf>
    <xf numFmtId="4" fontId="5" fillId="3" borderId="24" xfId="6" applyNumberFormat="1" applyFont="1" applyFill="1" applyBorder="1" applyAlignment="1" applyProtection="1">
      <alignment horizontal="center"/>
    </xf>
    <xf numFmtId="4" fontId="5" fillId="3" borderId="25" xfId="6" applyNumberFormat="1" applyFont="1" applyFill="1" applyBorder="1" applyAlignment="1" applyProtection="1">
      <alignment horizontal="center"/>
    </xf>
    <xf numFmtId="37" fontId="5" fillId="4" borderId="26" xfId="6" applyNumberFormat="1" applyFont="1" applyFill="1" applyBorder="1" applyAlignment="1" applyProtection="1">
      <alignment horizontal="center" vertical="center"/>
    </xf>
    <xf numFmtId="37" fontId="5" fillId="4" borderId="27" xfId="6" applyNumberFormat="1" applyFont="1" applyFill="1" applyBorder="1" applyAlignment="1" applyProtection="1">
      <alignment horizontal="center" vertical="center"/>
    </xf>
    <xf numFmtId="37" fontId="5" fillId="4" borderId="28" xfId="6" applyNumberFormat="1" applyFont="1" applyFill="1" applyBorder="1" applyAlignment="1" applyProtection="1">
      <alignment horizontal="center" vertical="center"/>
    </xf>
    <xf numFmtId="4" fontId="5" fillId="3" borderId="15" xfId="1" applyNumberFormat="1" applyFont="1" applyFill="1" applyBorder="1" applyAlignment="1" applyProtection="1">
      <alignment horizontal="center" vertical="center" wrapText="1"/>
    </xf>
    <xf numFmtId="4" fontId="5" fillId="3" borderId="7" xfId="6" applyNumberFormat="1" applyFont="1" applyFill="1" applyBorder="1" applyAlignment="1" applyProtection="1">
      <alignment horizontal="center" vertical="center"/>
    </xf>
    <xf numFmtId="4" fontId="5" fillId="3" borderId="7" xfId="6" applyNumberFormat="1" applyFont="1" applyFill="1" applyBorder="1" applyAlignment="1" applyProtection="1">
      <alignment horizontal="center" vertical="center" wrapText="1"/>
    </xf>
    <xf numFmtId="37" fontId="5" fillId="4" borderId="22" xfId="6" applyNumberFormat="1" applyFont="1" applyFill="1" applyBorder="1" applyAlignment="1" applyProtection="1">
      <alignment horizontal="center" vertical="center"/>
    </xf>
    <xf numFmtId="37" fontId="5" fillId="4" borderId="0" xfId="6" applyNumberFormat="1" applyFont="1" applyFill="1" applyBorder="1" applyAlignment="1" applyProtection="1">
      <alignment horizontal="center" vertical="center"/>
    </xf>
    <xf numFmtId="37" fontId="5" fillId="4" borderId="23" xfId="6" applyNumberFormat="1" applyFont="1" applyFill="1" applyBorder="1" applyAlignment="1" applyProtection="1">
      <alignment horizontal="center" vertical="center"/>
    </xf>
    <xf numFmtId="4" fontId="5" fillId="3" borderId="29" xfId="1" applyNumberFormat="1" applyFont="1" applyFill="1" applyBorder="1" applyAlignment="1" applyProtection="1">
      <alignment horizontal="center" vertical="center" wrapText="1"/>
    </xf>
    <xf numFmtId="4" fontId="5" fillId="3" borderId="30" xfId="6" applyNumberFormat="1" applyFont="1" applyFill="1" applyBorder="1" applyAlignment="1" applyProtection="1">
      <alignment horizontal="center"/>
    </xf>
    <xf numFmtId="4" fontId="5" fillId="3" borderId="31" xfId="6" applyNumberFormat="1" applyFont="1" applyFill="1" applyBorder="1" applyAlignment="1" applyProtection="1">
      <alignment horizontal="center"/>
    </xf>
    <xf numFmtId="4" fontId="5" fillId="3" borderId="32" xfId="6" applyNumberFormat="1" applyFont="1" applyFill="1" applyBorder="1" applyAlignment="1" applyProtection="1">
      <alignment horizontal="center"/>
    </xf>
    <xf numFmtId="37" fontId="5" fillId="4" borderId="33" xfId="6" applyNumberFormat="1" applyFont="1" applyFill="1" applyBorder="1" applyAlignment="1" applyProtection="1">
      <alignment horizontal="center" vertical="center"/>
    </xf>
    <xf numFmtId="37" fontId="5" fillId="4" borderId="34" xfId="6" applyNumberFormat="1" applyFont="1" applyFill="1" applyBorder="1" applyAlignment="1" applyProtection="1">
      <alignment horizontal="center" vertical="center"/>
    </xf>
    <xf numFmtId="37" fontId="5" fillId="4" borderId="35" xfId="6" applyNumberFormat="1" applyFont="1" applyFill="1" applyBorder="1" applyAlignment="1" applyProtection="1">
      <alignment horizontal="center" vertical="center" wrapText="1"/>
    </xf>
    <xf numFmtId="4" fontId="4" fillId="2" borderId="36" xfId="1" applyNumberFormat="1" applyFont="1" applyFill="1" applyBorder="1" applyAlignment="1" applyProtection="1">
      <alignment horizontal="center" vertical="center"/>
    </xf>
    <xf numFmtId="4" fontId="5" fillId="2" borderId="4" xfId="4" applyNumberFormat="1" applyFont="1" applyFill="1" applyBorder="1" applyAlignment="1">
      <alignment horizontal="center" vertical="top" wrapText="1"/>
    </xf>
    <xf numFmtId="4" fontId="16" fillId="2" borderId="27" xfId="4" applyNumberFormat="1" applyFont="1" applyFill="1" applyBorder="1"/>
    <xf numFmtId="0" fontId="1" fillId="2" borderId="27" xfId="4" applyFill="1" applyBorder="1"/>
    <xf numFmtId="0" fontId="1" fillId="2" borderId="28" xfId="4" applyFill="1" applyBorder="1"/>
    <xf numFmtId="4" fontId="4" fillId="2" borderId="37" xfId="1" applyNumberFormat="1" applyFont="1" applyFill="1" applyBorder="1" applyAlignment="1" applyProtection="1">
      <alignment horizontal="center" vertical="center"/>
    </xf>
    <xf numFmtId="44" fontId="4" fillId="2" borderId="38" xfId="2" applyFont="1" applyFill="1" applyBorder="1" applyAlignment="1" applyProtection="1">
      <alignment horizontal="right" vertical="center"/>
    </xf>
    <xf numFmtId="44" fontId="4" fillId="2" borderId="39" xfId="2" applyFont="1" applyFill="1" applyBorder="1" applyAlignment="1" applyProtection="1">
      <alignment horizontal="right" vertical="center"/>
    </xf>
    <xf numFmtId="0" fontId="4" fillId="2" borderId="12" xfId="3" applyFont="1" applyFill="1" applyBorder="1" applyAlignment="1">
      <alignment horizontal="left" vertical="center" wrapText="1"/>
    </xf>
    <xf numFmtId="0" fontId="4" fillId="2" borderId="13" xfId="3" applyFont="1" applyFill="1" applyBorder="1" applyAlignment="1">
      <alignment horizontal="left" vertical="center" wrapText="1"/>
    </xf>
    <xf numFmtId="0" fontId="6" fillId="2" borderId="14" xfId="3" applyFont="1" applyFill="1" applyBorder="1" applyAlignment="1">
      <alignment horizontal="centerContinuous"/>
    </xf>
    <xf numFmtId="4" fontId="8" fillId="2" borderId="40" xfId="5" applyNumberFormat="1" applyFont="1" applyFill="1" applyBorder="1" applyAlignment="1">
      <alignment horizontal="center"/>
    </xf>
    <xf numFmtId="4" fontId="8" fillId="2" borderId="26" xfId="5" applyNumberFormat="1" applyFont="1" applyFill="1" applyBorder="1" applyAlignment="1">
      <alignment horizontal="center"/>
    </xf>
    <xf numFmtId="0" fontId="8" fillId="2" borderId="26" xfId="3" applyFont="1" applyFill="1" applyBorder="1" applyAlignment="1">
      <alignment wrapText="1"/>
    </xf>
    <xf numFmtId="0" fontId="8" fillId="2" borderId="27" xfId="3" applyFont="1" applyFill="1" applyBorder="1" applyAlignment="1">
      <alignment horizontal="center" vertical="center"/>
    </xf>
    <xf numFmtId="0" fontId="8" fillId="2" borderId="28" xfId="3" applyFont="1" applyFill="1" applyBorder="1" applyAlignment="1">
      <alignment horizontal="center" vertical="center"/>
    </xf>
    <xf numFmtId="4" fontId="11" fillId="0" borderId="7" xfId="6" applyNumberFormat="1" applyFont="1" applyFill="1" applyBorder="1" applyAlignment="1" applyProtection="1">
      <alignment horizontal="right"/>
    </xf>
    <xf numFmtId="0" fontId="13" fillId="0" borderId="7" xfId="4" applyFont="1" applyBorder="1" applyAlignment="1">
      <alignment horizontal="left" vertical="center" wrapText="1"/>
    </xf>
    <xf numFmtId="0" fontId="13" fillId="0" borderId="41" xfId="4" applyFont="1" applyBorder="1" applyAlignment="1">
      <alignment horizontal="left" vertical="center" wrapText="1"/>
    </xf>
    <xf numFmtId="4" fontId="1" fillId="0" borderId="0" xfId="3" applyNumberFormat="1"/>
    <xf numFmtId="4" fontId="6" fillId="0" borderId="15" xfId="6" applyNumberFormat="1" applyFont="1" applyFill="1" applyBorder="1" applyAlignment="1" applyProtection="1">
      <alignment horizontal="right" vertical="center"/>
      <protection locked="0"/>
    </xf>
    <xf numFmtId="4" fontId="6" fillId="0" borderId="7" xfId="6" applyNumberFormat="1" applyFont="1" applyFill="1" applyBorder="1" applyAlignment="1" applyProtection="1">
      <alignment horizontal="right" vertical="center"/>
      <protection locked="0"/>
    </xf>
    <xf numFmtId="4" fontId="5" fillId="0" borderId="7" xfId="6" applyNumberFormat="1" applyFont="1" applyFill="1" applyBorder="1" applyAlignment="1" applyProtection="1">
      <alignment horizontal="right"/>
    </xf>
    <xf numFmtId="4" fontId="6" fillId="2" borderId="15" xfId="6" applyNumberFormat="1" applyFont="1" applyFill="1" applyBorder="1" applyAlignment="1" applyProtection="1">
      <alignment horizontal="right"/>
    </xf>
    <xf numFmtId="4" fontId="6" fillId="2" borderId="7" xfId="6" applyNumberFormat="1" applyFont="1" applyFill="1" applyBorder="1" applyAlignment="1" applyProtection="1">
      <alignment horizontal="right"/>
    </xf>
    <xf numFmtId="4" fontId="6" fillId="2" borderId="7" xfId="6" applyNumberFormat="1" applyFont="1" applyFill="1" applyBorder="1" applyAlignment="1" applyProtection="1">
      <alignment horizontal="right"/>
      <protection locked="0"/>
    </xf>
    <xf numFmtId="0" fontId="13" fillId="2" borderId="7" xfId="4" applyFont="1" applyFill="1" applyBorder="1" applyAlignment="1">
      <alignment horizontal="left" vertical="center" wrapText="1"/>
    </xf>
    <xf numFmtId="0" fontId="13" fillId="2" borderId="41" xfId="4" applyFont="1" applyFill="1" applyBorder="1" applyAlignment="1">
      <alignment horizontal="left" vertical="center" wrapText="1"/>
    </xf>
    <xf numFmtId="4" fontId="6" fillId="2" borderId="42" xfId="6" applyNumberFormat="1" applyFont="1" applyFill="1" applyBorder="1" applyAlignment="1" applyProtection="1">
      <alignment horizontal="right"/>
    </xf>
    <xf numFmtId="4" fontId="6" fillId="0" borderId="39" xfId="6" applyNumberFormat="1" applyFont="1" applyFill="1" applyBorder="1" applyAlignment="1" applyProtection="1">
      <alignment horizontal="right"/>
      <protection locked="0"/>
    </xf>
    <xf numFmtId="4" fontId="6" fillId="2" borderId="39" xfId="6" applyNumberFormat="1" applyFont="1" applyFill="1" applyBorder="1" applyAlignment="1" applyProtection="1">
      <alignment horizontal="right"/>
    </xf>
    <xf numFmtId="4" fontId="6" fillId="2" borderId="39" xfId="6" applyNumberFormat="1" applyFont="1" applyFill="1" applyBorder="1" applyAlignment="1" applyProtection="1">
      <alignment horizontal="right"/>
      <protection locked="0"/>
    </xf>
    <xf numFmtId="0" fontId="13" fillId="2" borderId="39" xfId="4" applyFont="1" applyFill="1" applyBorder="1" applyAlignment="1">
      <alignment horizontal="left" vertical="center" wrapText="1"/>
    </xf>
    <xf numFmtId="0" fontId="13" fillId="2" borderId="43" xfId="4" applyFont="1" applyFill="1" applyBorder="1" applyAlignment="1">
      <alignment horizontal="left" vertical="center" wrapText="1"/>
    </xf>
    <xf numFmtId="37" fontId="5" fillId="4" borderId="24" xfId="6" applyNumberFormat="1" applyFont="1" applyFill="1" applyBorder="1" applyAlignment="1" applyProtection="1">
      <alignment horizontal="center"/>
    </xf>
    <xf numFmtId="37" fontId="5" fillId="4" borderId="25" xfId="6" applyNumberFormat="1" applyFont="1" applyFill="1" applyBorder="1" applyAlignment="1" applyProtection="1">
      <alignment horizontal="center"/>
    </xf>
    <xf numFmtId="37" fontId="5" fillId="4" borderId="15" xfId="6" applyNumberFormat="1" applyFont="1" applyFill="1" applyBorder="1" applyAlignment="1" applyProtection="1">
      <alignment horizontal="center" vertical="center" wrapText="1"/>
    </xf>
    <xf numFmtId="37" fontId="5" fillId="4" borderId="7" xfId="6" applyNumberFormat="1" applyFont="1" applyFill="1" applyBorder="1" applyAlignment="1" applyProtection="1">
      <alignment horizontal="center" vertical="center"/>
    </xf>
    <xf numFmtId="37" fontId="5" fillId="4" borderId="7" xfId="6" applyNumberFormat="1" applyFont="1" applyFill="1" applyBorder="1" applyAlignment="1" applyProtection="1">
      <alignment horizontal="center" vertical="center" wrapText="1"/>
    </xf>
    <xf numFmtId="37" fontId="5" fillId="4" borderId="29" xfId="6" applyNumberFormat="1" applyFont="1" applyFill="1" applyBorder="1" applyAlignment="1" applyProtection="1">
      <alignment horizontal="center" vertical="center" wrapText="1"/>
    </xf>
    <xf numFmtId="37" fontId="5" fillId="4" borderId="30" xfId="6" applyNumberFormat="1" applyFont="1" applyFill="1" applyBorder="1" applyAlignment="1" applyProtection="1">
      <alignment horizontal="center"/>
    </xf>
    <xf numFmtId="37" fontId="5" fillId="4" borderId="31" xfId="6" applyNumberFormat="1" applyFont="1" applyFill="1" applyBorder="1" applyAlignment="1" applyProtection="1">
      <alignment horizontal="center"/>
    </xf>
    <xf numFmtId="37" fontId="5" fillId="4" borderId="32" xfId="6" applyNumberFormat="1" applyFont="1" applyFill="1" applyBorder="1" applyAlignment="1" applyProtection="1">
      <alignment horizontal="center"/>
    </xf>
    <xf numFmtId="37" fontId="18" fillId="4" borderId="40" xfId="6" applyNumberFormat="1" applyFont="1" applyFill="1" applyBorder="1" applyAlignment="1" applyProtection="1">
      <alignment horizontal="center"/>
    </xf>
    <xf numFmtId="37" fontId="18" fillId="4" borderId="27" xfId="6" applyNumberFormat="1" applyFont="1" applyFill="1" applyBorder="1" applyAlignment="1" applyProtection="1">
      <alignment horizontal="center"/>
    </xf>
    <xf numFmtId="37" fontId="18" fillId="4" borderId="28" xfId="6" applyNumberFormat="1" applyFont="1" applyFill="1" applyBorder="1" applyAlignment="1" applyProtection="1">
      <alignment horizontal="center"/>
    </xf>
    <xf numFmtId="37" fontId="18" fillId="4" borderId="44" xfId="6" applyNumberFormat="1" applyFont="1" applyFill="1" applyBorder="1" applyAlignment="1" applyProtection="1">
      <alignment horizontal="center"/>
    </xf>
    <xf numFmtId="37" fontId="18" fillId="4" borderId="0" xfId="6" applyNumberFormat="1" applyFont="1" applyFill="1" applyBorder="1" applyAlignment="1" applyProtection="1">
      <alignment horizontal="center"/>
    </xf>
    <xf numFmtId="37" fontId="18" fillId="4" borderId="23" xfId="6" applyNumberFormat="1" applyFont="1" applyFill="1" applyBorder="1" applyAlignment="1" applyProtection="1">
      <alignment horizontal="center"/>
    </xf>
    <xf numFmtId="37" fontId="18" fillId="4" borderId="45" xfId="6" applyNumberFormat="1" applyFont="1" applyFill="1" applyBorder="1" applyAlignment="1" applyProtection="1">
      <alignment horizontal="center" vertical="center"/>
    </xf>
    <xf numFmtId="37" fontId="18" fillId="4" borderId="34" xfId="6" applyNumberFormat="1" applyFont="1" applyFill="1" applyBorder="1" applyAlignment="1" applyProtection="1">
      <alignment horizontal="center" vertical="center"/>
    </xf>
    <xf numFmtId="37" fontId="18" fillId="4" borderId="35" xfId="6" applyNumberFormat="1" applyFont="1" applyFill="1" applyBorder="1" applyAlignment="1" applyProtection="1">
      <alignment horizontal="center" vertical="center"/>
    </xf>
  </cellXfs>
  <cellStyles count="7">
    <cellStyle name="Millares" xfId="1" builtinId="3"/>
    <cellStyle name="Millares 2 3" xfId="5" xr:uid="{D0FD26BF-2620-4D7D-A31E-261560A8E6D4}"/>
    <cellStyle name="Millares 5 2" xfId="6" xr:uid="{1747AD48-9973-4612-9B91-D57B95CA77C9}"/>
    <cellStyle name="Moneda" xfId="2" builtinId="4"/>
    <cellStyle name="Normal" xfId="0" builtinId="0"/>
    <cellStyle name="Normal 10 2" xfId="4" xr:uid="{5F8975D1-8987-4079-BD02-EA2906A5A7D7}"/>
    <cellStyle name="Normal 9 3" xfId="3" xr:uid="{1944ACF5-6E7F-4446-A046-2D534C4C1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229</xdr:row>
      <xdr:rowOff>104775</xdr:rowOff>
    </xdr:from>
    <xdr:to>
      <xdr:col>8</xdr:col>
      <xdr:colOff>361950</xdr:colOff>
      <xdr:row>236</xdr:row>
      <xdr:rowOff>9525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5A3ABE1-69FA-424A-9B6C-DFDFB52B533E}"/>
            </a:ext>
          </a:extLst>
        </xdr:cNvPr>
        <xdr:cNvSpPr txBox="1">
          <a:spLocks noChangeArrowheads="1"/>
        </xdr:cNvSpPr>
      </xdr:nvSpPr>
      <xdr:spPr bwMode="auto">
        <a:xfrm>
          <a:off x="11430000" y="43729275"/>
          <a:ext cx="18859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xdr:txBody>
    </xdr:sp>
    <xdr:clientData/>
  </xdr:twoCellAnchor>
  <xdr:twoCellAnchor>
    <xdr:from>
      <xdr:col>1</xdr:col>
      <xdr:colOff>447674</xdr:colOff>
      <xdr:row>218</xdr:row>
      <xdr:rowOff>0</xdr:rowOff>
    </xdr:from>
    <xdr:to>
      <xdr:col>3</xdr:col>
      <xdr:colOff>285749</xdr:colOff>
      <xdr:row>229</xdr:row>
      <xdr:rowOff>28574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CC7BEC4-959D-4A91-A61A-31B5F1CC2B75}"/>
            </a:ext>
          </a:extLst>
        </xdr:cNvPr>
        <xdr:cNvSpPr txBox="1">
          <a:spLocks noChangeArrowheads="1"/>
        </xdr:cNvSpPr>
      </xdr:nvSpPr>
      <xdr:spPr bwMode="auto">
        <a:xfrm>
          <a:off x="8067674" y="41529000"/>
          <a:ext cx="1362075" cy="2124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217</xdr:row>
      <xdr:rowOff>0</xdr:rowOff>
    </xdr:from>
    <xdr:to>
      <xdr:col>8</xdr:col>
      <xdr:colOff>0</xdr:colOff>
      <xdr:row>224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82A10508-A85C-4B0C-BD6D-3AD9D1191A2D}"/>
            </a:ext>
          </a:extLst>
        </xdr:cNvPr>
        <xdr:cNvSpPr txBox="1">
          <a:spLocks noChangeArrowheads="1"/>
        </xdr:cNvSpPr>
      </xdr:nvSpPr>
      <xdr:spPr bwMode="auto">
        <a:xfrm>
          <a:off x="11430000" y="41338500"/>
          <a:ext cx="15240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1</xdr:col>
      <xdr:colOff>247650</xdr:colOff>
      <xdr:row>229</xdr:row>
      <xdr:rowOff>114300</xdr:rowOff>
    </xdr:from>
    <xdr:to>
      <xdr:col>3</xdr:col>
      <xdr:colOff>600075</xdr:colOff>
      <xdr:row>236</xdr:row>
      <xdr:rowOff>133350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A8A35EAD-EB99-4499-8B0F-8F3C72F4FB86}"/>
            </a:ext>
          </a:extLst>
        </xdr:cNvPr>
        <xdr:cNvSpPr txBox="1">
          <a:spLocks noChangeArrowheads="1"/>
        </xdr:cNvSpPr>
      </xdr:nvSpPr>
      <xdr:spPr bwMode="auto">
        <a:xfrm>
          <a:off x="7867650" y="43738800"/>
          <a:ext cx="18764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466724</xdr:colOff>
      <xdr:row>240</xdr:row>
      <xdr:rowOff>66675</xdr:rowOff>
    </xdr:from>
    <xdr:to>
      <xdr:col>3</xdr:col>
      <xdr:colOff>1076325</xdr:colOff>
      <xdr:row>251</xdr:row>
      <xdr:rowOff>95249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13AC0BCC-78E0-4DED-AD20-3F1B51FE3E7F}"/>
            </a:ext>
          </a:extLst>
        </xdr:cNvPr>
        <xdr:cNvSpPr txBox="1">
          <a:spLocks noChangeArrowheads="1"/>
        </xdr:cNvSpPr>
      </xdr:nvSpPr>
      <xdr:spPr bwMode="auto">
        <a:xfrm>
          <a:off x="8086724" y="45786675"/>
          <a:ext cx="1819276" cy="2124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Jose Juan Pelaez Salgado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Aux.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600075</xdr:colOff>
      <xdr:row>240</xdr:row>
      <xdr:rowOff>76200</xdr:rowOff>
    </xdr:from>
    <xdr:to>
      <xdr:col>7</xdr:col>
      <xdr:colOff>504825</xdr:colOff>
      <xdr:row>251</xdr:row>
      <xdr:rowOff>104774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9B87FB10-B5CC-42BC-85DE-60ED44B9F2BB}"/>
            </a:ext>
          </a:extLst>
        </xdr:cNvPr>
        <xdr:cNvSpPr txBox="1">
          <a:spLocks noChangeArrowheads="1"/>
        </xdr:cNvSpPr>
      </xdr:nvSpPr>
      <xdr:spPr bwMode="auto">
        <a:xfrm>
          <a:off x="10506075" y="45796200"/>
          <a:ext cx="2190750" cy="2124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Armando Castro Ramirez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Jefe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28115-05F9-4550-A69A-CC0F46560A74}">
  <sheetPr>
    <tabColor rgb="FF00B0F0"/>
    <pageSetUpPr fitToPage="1"/>
  </sheetPr>
  <dimension ref="A1:M253"/>
  <sheetViews>
    <sheetView showGridLines="0" tabSelected="1" view="pageBreakPreview" zoomScaleNormal="100" zoomScaleSheetLayoutView="100" workbookViewId="0">
      <selection sqref="A1:I1"/>
    </sheetView>
  </sheetViews>
  <sheetFormatPr baseColWidth="10" defaultRowHeight="15" x14ac:dyDescent="0.25"/>
  <cols>
    <col min="1" max="1" width="5.140625" style="1" customWidth="1"/>
    <col min="2" max="2" width="11.42578125" style="1"/>
    <col min="3" max="3" width="25.140625" style="1" customWidth="1"/>
    <col min="4" max="4" width="16.28515625" style="1" bestFit="1" customWidth="1"/>
    <col min="5" max="5" width="15.85546875" style="1" bestFit="1" customWidth="1"/>
    <col min="6" max="6" width="17.5703125" style="1" bestFit="1" customWidth="1"/>
    <col min="7" max="7" width="16.28515625" style="1" bestFit="1" customWidth="1"/>
    <col min="8" max="8" width="18" style="1" bestFit="1" customWidth="1"/>
    <col min="9" max="9" width="14.85546875" style="1" bestFit="1" customWidth="1"/>
    <col min="10" max="10" width="15.140625" style="1" bestFit="1" customWidth="1"/>
    <col min="11" max="11" width="16.28515625" style="1" bestFit="1" customWidth="1"/>
    <col min="12" max="12" width="11.42578125" style="1"/>
    <col min="13" max="13" width="15.140625" style="1" bestFit="1" customWidth="1"/>
    <col min="14" max="226" width="11.42578125" style="1"/>
    <col min="227" max="227" width="0.140625" style="1" customWidth="1"/>
    <col min="228" max="228" width="4.140625" style="1" customWidth="1"/>
    <col min="229" max="229" width="11.42578125" style="1"/>
    <col min="230" max="230" width="26.28515625" style="1" customWidth="1"/>
    <col min="231" max="231" width="15.5703125" style="1" customWidth="1"/>
    <col min="232" max="232" width="15.7109375" style="1" customWidth="1"/>
    <col min="233" max="233" width="15.42578125" style="1" customWidth="1"/>
    <col min="234" max="234" width="15.28515625" style="1" customWidth="1"/>
    <col min="235" max="235" width="15.7109375" style="1" customWidth="1"/>
    <col min="236" max="236" width="15.5703125" style="1" customWidth="1"/>
    <col min="237" max="237" width="11.42578125" style="1"/>
    <col min="238" max="238" width="16.85546875" style="1" bestFit="1" customWidth="1"/>
    <col min="239" max="239" width="11.42578125" style="1"/>
    <col min="240" max="240" width="16.28515625" style="1" bestFit="1" customWidth="1"/>
    <col min="241" max="482" width="11.42578125" style="1"/>
    <col min="483" max="483" width="0.140625" style="1" customWidth="1"/>
    <col min="484" max="484" width="4.140625" style="1" customWidth="1"/>
    <col min="485" max="485" width="11.42578125" style="1"/>
    <col min="486" max="486" width="26.28515625" style="1" customWidth="1"/>
    <col min="487" max="487" width="15.5703125" style="1" customWidth="1"/>
    <col min="488" max="488" width="15.7109375" style="1" customWidth="1"/>
    <col min="489" max="489" width="15.42578125" style="1" customWidth="1"/>
    <col min="490" max="490" width="15.28515625" style="1" customWidth="1"/>
    <col min="491" max="491" width="15.7109375" style="1" customWidth="1"/>
    <col min="492" max="492" width="15.5703125" style="1" customWidth="1"/>
    <col min="493" max="493" width="11.42578125" style="1"/>
    <col min="494" max="494" width="16.85546875" style="1" bestFit="1" customWidth="1"/>
    <col min="495" max="495" width="11.42578125" style="1"/>
    <col min="496" max="496" width="16.28515625" style="1" bestFit="1" customWidth="1"/>
    <col min="497" max="738" width="11.42578125" style="1"/>
    <col min="739" max="739" width="0.140625" style="1" customWidth="1"/>
    <col min="740" max="740" width="4.140625" style="1" customWidth="1"/>
    <col min="741" max="741" width="11.42578125" style="1"/>
    <col min="742" max="742" width="26.28515625" style="1" customWidth="1"/>
    <col min="743" max="743" width="15.5703125" style="1" customWidth="1"/>
    <col min="744" max="744" width="15.7109375" style="1" customWidth="1"/>
    <col min="745" max="745" width="15.42578125" style="1" customWidth="1"/>
    <col min="746" max="746" width="15.28515625" style="1" customWidth="1"/>
    <col min="747" max="747" width="15.7109375" style="1" customWidth="1"/>
    <col min="748" max="748" width="15.5703125" style="1" customWidth="1"/>
    <col min="749" max="749" width="11.42578125" style="1"/>
    <col min="750" max="750" width="16.85546875" style="1" bestFit="1" customWidth="1"/>
    <col min="751" max="751" width="11.42578125" style="1"/>
    <col min="752" max="752" width="16.28515625" style="1" bestFit="1" customWidth="1"/>
    <col min="753" max="994" width="11.42578125" style="1"/>
    <col min="995" max="995" width="0.140625" style="1" customWidth="1"/>
    <col min="996" max="996" width="4.140625" style="1" customWidth="1"/>
    <col min="997" max="997" width="11.42578125" style="1"/>
    <col min="998" max="998" width="26.28515625" style="1" customWidth="1"/>
    <col min="999" max="999" width="15.5703125" style="1" customWidth="1"/>
    <col min="1000" max="1000" width="15.7109375" style="1" customWidth="1"/>
    <col min="1001" max="1001" width="15.42578125" style="1" customWidth="1"/>
    <col min="1002" max="1002" width="15.28515625" style="1" customWidth="1"/>
    <col min="1003" max="1003" width="15.7109375" style="1" customWidth="1"/>
    <col min="1004" max="1004" width="15.5703125" style="1" customWidth="1"/>
    <col min="1005" max="1005" width="11.42578125" style="1"/>
    <col min="1006" max="1006" width="16.85546875" style="1" bestFit="1" customWidth="1"/>
    <col min="1007" max="1007" width="11.42578125" style="1"/>
    <col min="1008" max="1008" width="16.28515625" style="1" bestFit="1" customWidth="1"/>
    <col min="1009" max="1250" width="11.42578125" style="1"/>
    <col min="1251" max="1251" width="0.140625" style="1" customWidth="1"/>
    <col min="1252" max="1252" width="4.140625" style="1" customWidth="1"/>
    <col min="1253" max="1253" width="11.42578125" style="1"/>
    <col min="1254" max="1254" width="26.28515625" style="1" customWidth="1"/>
    <col min="1255" max="1255" width="15.5703125" style="1" customWidth="1"/>
    <col min="1256" max="1256" width="15.7109375" style="1" customWidth="1"/>
    <col min="1257" max="1257" width="15.42578125" style="1" customWidth="1"/>
    <col min="1258" max="1258" width="15.28515625" style="1" customWidth="1"/>
    <col min="1259" max="1259" width="15.7109375" style="1" customWidth="1"/>
    <col min="1260" max="1260" width="15.5703125" style="1" customWidth="1"/>
    <col min="1261" max="1261" width="11.42578125" style="1"/>
    <col min="1262" max="1262" width="16.85546875" style="1" bestFit="1" customWidth="1"/>
    <col min="1263" max="1263" width="11.42578125" style="1"/>
    <col min="1264" max="1264" width="16.28515625" style="1" bestFit="1" customWidth="1"/>
    <col min="1265" max="1506" width="11.42578125" style="1"/>
    <col min="1507" max="1507" width="0.140625" style="1" customWidth="1"/>
    <col min="1508" max="1508" width="4.140625" style="1" customWidth="1"/>
    <col min="1509" max="1509" width="11.42578125" style="1"/>
    <col min="1510" max="1510" width="26.28515625" style="1" customWidth="1"/>
    <col min="1511" max="1511" width="15.5703125" style="1" customWidth="1"/>
    <col min="1512" max="1512" width="15.7109375" style="1" customWidth="1"/>
    <col min="1513" max="1513" width="15.42578125" style="1" customWidth="1"/>
    <col min="1514" max="1514" width="15.28515625" style="1" customWidth="1"/>
    <col min="1515" max="1515" width="15.7109375" style="1" customWidth="1"/>
    <col min="1516" max="1516" width="15.5703125" style="1" customWidth="1"/>
    <col min="1517" max="1517" width="11.42578125" style="1"/>
    <col min="1518" max="1518" width="16.85546875" style="1" bestFit="1" customWidth="1"/>
    <col min="1519" max="1519" width="11.42578125" style="1"/>
    <col min="1520" max="1520" width="16.28515625" style="1" bestFit="1" customWidth="1"/>
    <col min="1521" max="1762" width="11.42578125" style="1"/>
    <col min="1763" max="1763" width="0.140625" style="1" customWidth="1"/>
    <col min="1764" max="1764" width="4.140625" style="1" customWidth="1"/>
    <col min="1765" max="1765" width="11.42578125" style="1"/>
    <col min="1766" max="1766" width="26.28515625" style="1" customWidth="1"/>
    <col min="1767" max="1767" width="15.5703125" style="1" customWidth="1"/>
    <col min="1768" max="1768" width="15.7109375" style="1" customWidth="1"/>
    <col min="1769" max="1769" width="15.42578125" style="1" customWidth="1"/>
    <col min="1770" max="1770" width="15.28515625" style="1" customWidth="1"/>
    <col min="1771" max="1771" width="15.7109375" style="1" customWidth="1"/>
    <col min="1772" max="1772" width="15.5703125" style="1" customWidth="1"/>
    <col min="1773" max="1773" width="11.42578125" style="1"/>
    <col min="1774" max="1774" width="16.85546875" style="1" bestFit="1" customWidth="1"/>
    <col min="1775" max="1775" width="11.42578125" style="1"/>
    <col min="1776" max="1776" width="16.28515625" style="1" bestFit="1" customWidth="1"/>
    <col min="1777" max="2018" width="11.42578125" style="1"/>
    <col min="2019" max="2019" width="0.140625" style="1" customWidth="1"/>
    <col min="2020" max="2020" width="4.140625" style="1" customWidth="1"/>
    <col min="2021" max="2021" width="11.42578125" style="1"/>
    <col min="2022" max="2022" width="26.28515625" style="1" customWidth="1"/>
    <col min="2023" max="2023" width="15.5703125" style="1" customWidth="1"/>
    <col min="2024" max="2024" width="15.7109375" style="1" customWidth="1"/>
    <col min="2025" max="2025" width="15.42578125" style="1" customWidth="1"/>
    <col min="2026" max="2026" width="15.28515625" style="1" customWidth="1"/>
    <col min="2027" max="2027" width="15.7109375" style="1" customWidth="1"/>
    <col min="2028" max="2028" width="15.5703125" style="1" customWidth="1"/>
    <col min="2029" max="2029" width="11.42578125" style="1"/>
    <col min="2030" max="2030" width="16.85546875" style="1" bestFit="1" customWidth="1"/>
    <col min="2031" max="2031" width="11.42578125" style="1"/>
    <col min="2032" max="2032" width="16.28515625" style="1" bestFit="1" customWidth="1"/>
    <col min="2033" max="2274" width="11.42578125" style="1"/>
    <col min="2275" max="2275" width="0.140625" style="1" customWidth="1"/>
    <col min="2276" max="2276" width="4.140625" style="1" customWidth="1"/>
    <col min="2277" max="2277" width="11.42578125" style="1"/>
    <col min="2278" max="2278" width="26.28515625" style="1" customWidth="1"/>
    <col min="2279" max="2279" width="15.5703125" style="1" customWidth="1"/>
    <col min="2280" max="2280" width="15.7109375" style="1" customWidth="1"/>
    <col min="2281" max="2281" width="15.42578125" style="1" customWidth="1"/>
    <col min="2282" max="2282" width="15.28515625" style="1" customWidth="1"/>
    <col min="2283" max="2283" width="15.7109375" style="1" customWidth="1"/>
    <col min="2284" max="2284" width="15.5703125" style="1" customWidth="1"/>
    <col min="2285" max="2285" width="11.42578125" style="1"/>
    <col min="2286" max="2286" width="16.85546875" style="1" bestFit="1" customWidth="1"/>
    <col min="2287" max="2287" width="11.42578125" style="1"/>
    <col min="2288" max="2288" width="16.28515625" style="1" bestFit="1" customWidth="1"/>
    <col min="2289" max="2530" width="11.42578125" style="1"/>
    <col min="2531" max="2531" width="0.140625" style="1" customWidth="1"/>
    <col min="2532" max="2532" width="4.140625" style="1" customWidth="1"/>
    <col min="2533" max="2533" width="11.42578125" style="1"/>
    <col min="2534" max="2534" width="26.28515625" style="1" customWidth="1"/>
    <col min="2535" max="2535" width="15.5703125" style="1" customWidth="1"/>
    <col min="2536" max="2536" width="15.7109375" style="1" customWidth="1"/>
    <col min="2537" max="2537" width="15.42578125" style="1" customWidth="1"/>
    <col min="2538" max="2538" width="15.28515625" style="1" customWidth="1"/>
    <col min="2539" max="2539" width="15.7109375" style="1" customWidth="1"/>
    <col min="2540" max="2540" width="15.5703125" style="1" customWidth="1"/>
    <col min="2541" max="2541" width="11.42578125" style="1"/>
    <col min="2542" max="2542" width="16.85546875" style="1" bestFit="1" customWidth="1"/>
    <col min="2543" max="2543" width="11.42578125" style="1"/>
    <col min="2544" max="2544" width="16.28515625" style="1" bestFit="1" customWidth="1"/>
    <col min="2545" max="2786" width="11.42578125" style="1"/>
    <col min="2787" max="2787" width="0.140625" style="1" customWidth="1"/>
    <col min="2788" max="2788" width="4.140625" style="1" customWidth="1"/>
    <col min="2789" max="2789" width="11.42578125" style="1"/>
    <col min="2790" max="2790" width="26.28515625" style="1" customWidth="1"/>
    <col min="2791" max="2791" width="15.5703125" style="1" customWidth="1"/>
    <col min="2792" max="2792" width="15.7109375" style="1" customWidth="1"/>
    <col min="2793" max="2793" width="15.42578125" style="1" customWidth="1"/>
    <col min="2794" max="2794" width="15.28515625" style="1" customWidth="1"/>
    <col min="2795" max="2795" width="15.7109375" style="1" customWidth="1"/>
    <col min="2796" max="2796" width="15.5703125" style="1" customWidth="1"/>
    <col min="2797" max="2797" width="11.42578125" style="1"/>
    <col min="2798" max="2798" width="16.85546875" style="1" bestFit="1" customWidth="1"/>
    <col min="2799" max="2799" width="11.42578125" style="1"/>
    <col min="2800" max="2800" width="16.28515625" style="1" bestFit="1" customWidth="1"/>
    <col min="2801" max="3042" width="11.42578125" style="1"/>
    <col min="3043" max="3043" width="0.140625" style="1" customWidth="1"/>
    <col min="3044" max="3044" width="4.140625" style="1" customWidth="1"/>
    <col min="3045" max="3045" width="11.42578125" style="1"/>
    <col min="3046" max="3046" width="26.28515625" style="1" customWidth="1"/>
    <col min="3047" max="3047" width="15.5703125" style="1" customWidth="1"/>
    <col min="3048" max="3048" width="15.7109375" style="1" customWidth="1"/>
    <col min="3049" max="3049" width="15.42578125" style="1" customWidth="1"/>
    <col min="3050" max="3050" width="15.28515625" style="1" customWidth="1"/>
    <col min="3051" max="3051" width="15.7109375" style="1" customWidth="1"/>
    <col min="3052" max="3052" width="15.5703125" style="1" customWidth="1"/>
    <col min="3053" max="3053" width="11.42578125" style="1"/>
    <col min="3054" max="3054" width="16.85546875" style="1" bestFit="1" customWidth="1"/>
    <col min="3055" max="3055" width="11.42578125" style="1"/>
    <col min="3056" max="3056" width="16.28515625" style="1" bestFit="1" customWidth="1"/>
    <col min="3057" max="3298" width="11.42578125" style="1"/>
    <col min="3299" max="3299" width="0.140625" style="1" customWidth="1"/>
    <col min="3300" max="3300" width="4.140625" style="1" customWidth="1"/>
    <col min="3301" max="3301" width="11.42578125" style="1"/>
    <col min="3302" max="3302" width="26.28515625" style="1" customWidth="1"/>
    <col min="3303" max="3303" width="15.5703125" style="1" customWidth="1"/>
    <col min="3304" max="3304" width="15.7109375" style="1" customWidth="1"/>
    <col min="3305" max="3305" width="15.42578125" style="1" customWidth="1"/>
    <col min="3306" max="3306" width="15.28515625" style="1" customWidth="1"/>
    <col min="3307" max="3307" width="15.7109375" style="1" customWidth="1"/>
    <col min="3308" max="3308" width="15.5703125" style="1" customWidth="1"/>
    <col min="3309" max="3309" width="11.42578125" style="1"/>
    <col min="3310" max="3310" width="16.85546875" style="1" bestFit="1" customWidth="1"/>
    <col min="3311" max="3311" width="11.42578125" style="1"/>
    <col min="3312" max="3312" width="16.28515625" style="1" bestFit="1" customWidth="1"/>
    <col min="3313" max="3554" width="11.42578125" style="1"/>
    <col min="3555" max="3555" width="0.140625" style="1" customWidth="1"/>
    <col min="3556" max="3556" width="4.140625" style="1" customWidth="1"/>
    <col min="3557" max="3557" width="11.42578125" style="1"/>
    <col min="3558" max="3558" width="26.28515625" style="1" customWidth="1"/>
    <col min="3559" max="3559" width="15.5703125" style="1" customWidth="1"/>
    <col min="3560" max="3560" width="15.7109375" style="1" customWidth="1"/>
    <col min="3561" max="3561" width="15.42578125" style="1" customWidth="1"/>
    <col min="3562" max="3562" width="15.28515625" style="1" customWidth="1"/>
    <col min="3563" max="3563" width="15.7109375" style="1" customWidth="1"/>
    <col min="3564" max="3564" width="15.5703125" style="1" customWidth="1"/>
    <col min="3565" max="3565" width="11.42578125" style="1"/>
    <col min="3566" max="3566" width="16.85546875" style="1" bestFit="1" customWidth="1"/>
    <col min="3567" max="3567" width="11.42578125" style="1"/>
    <col min="3568" max="3568" width="16.28515625" style="1" bestFit="1" customWidth="1"/>
    <col min="3569" max="3810" width="11.42578125" style="1"/>
    <col min="3811" max="3811" width="0.140625" style="1" customWidth="1"/>
    <col min="3812" max="3812" width="4.140625" style="1" customWidth="1"/>
    <col min="3813" max="3813" width="11.42578125" style="1"/>
    <col min="3814" max="3814" width="26.28515625" style="1" customWidth="1"/>
    <col min="3815" max="3815" width="15.5703125" style="1" customWidth="1"/>
    <col min="3816" max="3816" width="15.7109375" style="1" customWidth="1"/>
    <col min="3817" max="3817" width="15.42578125" style="1" customWidth="1"/>
    <col min="3818" max="3818" width="15.28515625" style="1" customWidth="1"/>
    <col min="3819" max="3819" width="15.7109375" style="1" customWidth="1"/>
    <col min="3820" max="3820" width="15.5703125" style="1" customWidth="1"/>
    <col min="3821" max="3821" width="11.42578125" style="1"/>
    <col min="3822" max="3822" width="16.85546875" style="1" bestFit="1" customWidth="1"/>
    <col min="3823" max="3823" width="11.42578125" style="1"/>
    <col min="3824" max="3824" width="16.28515625" style="1" bestFit="1" customWidth="1"/>
    <col min="3825" max="4066" width="11.42578125" style="1"/>
    <col min="4067" max="4067" width="0.140625" style="1" customWidth="1"/>
    <col min="4068" max="4068" width="4.140625" style="1" customWidth="1"/>
    <col min="4069" max="4069" width="11.42578125" style="1"/>
    <col min="4070" max="4070" width="26.28515625" style="1" customWidth="1"/>
    <col min="4071" max="4071" width="15.5703125" style="1" customWidth="1"/>
    <col min="4072" max="4072" width="15.7109375" style="1" customWidth="1"/>
    <col min="4073" max="4073" width="15.42578125" style="1" customWidth="1"/>
    <col min="4074" max="4074" width="15.28515625" style="1" customWidth="1"/>
    <col min="4075" max="4075" width="15.7109375" style="1" customWidth="1"/>
    <col min="4076" max="4076" width="15.5703125" style="1" customWidth="1"/>
    <col min="4077" max="4077" width="11.42578125" style="1"/>
    <col min="4078" max="4078" width="16.85546875" style="1" bestFit="1" customWidth="1"/>
    <col min="4079" max="4079" width="11.42578125" style="1"/>
    <col min="4080" max="4080" width="16.28515625" style="1" bestFit="1" customWidth="1"/>
    <col min="4081" max="4322" width="11.42578125" style="1"/>
    <col min="4323" max="4323" width="0.140625" style="1" customWidth="1"/>
    <col min="4324" max="4324" width="4.140625" style="1" customWidth="1"/>
    <col min="4325" max="4325" width="11.42578125" style="1"/>
    <col min="4326" max="4326" width="26.28515625" style="1" customWidth="1"/>
    <col min="4327" max="4327" width="15.5703125" style="1" customWidth="1"/>
    <col min="4328" max="4328" width="15.7109375" style="1" customWidth="1"/>
    <col min="4329" max="4329" width="15.42578125" style="1" customWidth="1"/>
    <col min="4330" max="4330" width="15.28515625" style="1" customWidth="1"/>
    <col min="4331" max="4331" width="15.7109375" style="1" customWidth="1"/>
    <col min="4332" max="4332" width="15.5703125" style="1" customWidth="1"/>
    <col min="4333" max="4333" width="11.42578125" style="1"/>
    <col min="4334" max="4334" width="16.85546875" style="1" bestFit="1" customWidth="1"/>
    <col min="4335" max="4335" width="11.42578125" style="1"/>
    <col min="4336" max="4336" width="16.28515625" style="1" bestFit="1" customWidth="1"/>
    <col min="4337" max="4578" width="11.42578125" style="1"/>
    <col min="4579" max="4579" width="0.140625" style="1" customWidth="1"/>
    <col min="4580" max="4580" width="4.140625" style="1" customWidth="1"/>
    <col min="4581" max="4581" width="11.42578125" style="1"/>
    <col min="4582" max="4582" width="26.28515625" style="1" customWidth="1"/>
    <col min="4583" max="4583" width="15.5703125" style="1" customWidth="1"/>
    <col min="4584" max="4584" width="15.7109375" style="1" customWidth="1"/>
    <col min="4585" max="4585" width="15.42578125" style="1" customWidth="1"/>
    <col min="4586" max="4586" width="15.28515625" style="1" customWidth="1"/>
    <col min="4587" max="4587" width="15.7109375" style="1" customWidth="1"/>
    <col min="4588" max="4588" width="15.5703125" style="1" customWidth="1"/>
    <col min="4589" max="4589" width="11.42578125" style="1"/>
    <col min="4590" max="4590" width="16.85546875" style="1" bestFit="1" customWidth="1"/>
    <col min="4591" max="4591" width="11.42578125" style="1"/>
    <col min="4592" max="4592" width="16.28515625" style="1" bestFit="1" customWidth="1"/>
    <col min="4593" max="4834" width="11.42578125" style="1"/>
    <col min="4835" max="4835" width="0.140625" style="1" customWidth="1"/>
    <col min="4836" max="4836" width="4.140625" style="1" customWidth="1"/>
    <col min="4837" max="4837" width="11.42578125" style="1"/>
    <col min="4838" max="4838" width="26.28515625" style="1" customWidth="1"/>
    <col min="4839" max="4839" width="15.5703125" style="1" customWidth="1"/>
    <col min="4840" max="4840" width="15.7109375" style="1" customWidth="1"/>
    <col min="4841" max="4841" width="15.42578125" style="1" customWidth="1"/>
    <col min="4842" max="4842" width="15.28515625" style="1" customWidth="1"/>
    <col min="4843" max="4843" width="15.7109375" style="1" customWidth="1"/>
    <col min="4844" max="4844" width="15.5703125" style="1" customWidth="1"/>
    <col min="4845" max="4845" width="11.42578125" style="1"/>
    <col min="4846" max="4846" width="16.85546875" style="1" bestFit="1" customWidth="1"/>
    <col min="4847" max="4847" width="11.42578125" style="1"/>
    <col min="4848" max="4848" width="16.28515625" style="1" bestFit="1" customWidth="1"/>
    <col min="4849" max="5090" width="11.42578125" style="1"/>
    <col min="5091" max="5091" width="0.140625" style="1" customWidth="1"/>
    <col min="5092" max="5092" width="4.140625" style="1" customWidth="1"/>
    <col min="5093" max="5093" width="11.42578125" style="1"/>
    <col min="5094" max="5094" width="26.28515625" style="1" customWidth="1"/>
    <col min="5095" max="5095" width="15.5703125" style="1" customWidth="1"/>
    <col min="5096" max="5096" width="15.7109375" style="1" customWidth="1"/>
    <col min="5097" max="5097" width="15.42578125" style="1" customWidth="1"/>
    <col min="5098" max="5098" width="15.28515625" style="1" customWidth="1"/>
    <col min="5099" max="5099" width="15.7109375" style="1" customWidth="1"/>
    <col min="5100" max="5100" width="15.5703125" style="1" customWidth="1"/>
    <col min="5101" max="5101" width="11.42578125" style="1"/>
    <col min="5102" max="5102" width="16.85546875" style="1" bestFit="1" customWidth="1"/>
    <col min="5103" max="5103" width="11.42578125" style="1"/>
    <col min="5104" max="5104" width="16.28515625" style="1" bestFit="1" customWidth="1"/>
    <col min="5105" max="5346" width="11.42578125" style="1"/>
    <col min="5347" max="5347" width="0.140625" style="1" customWidth="1"/>
    <col min="5348" max="5348" width="4.140625" style="1" customWidth="1"/>
    <col min="5349" max="5349" width="11.42578125" style="1"/>
    <col min="5350" max="5350" width="26.28515625" style="1" customWidth="1"/>
    <col min="5351" max="5351" width="15.5703125" style="1" customWidth="1"/>
    <col min="5352" max="5352" width="15.7109375" style="1" customWidth="1"/>
    <col min="5353" max="5353" width="15.42578125" style="1" customWidth="1"/>
    <col min="5354" max="5354" width="15.28515625" style="1" customWidth="1"/>
    <col min="5355" max="5355" width="15.7109375" style="1" customWidth="1"/>
    <col min="5356" max="5356" width="15.5703125" style="1" customWidth="1"/>
    <col min="5357" max="5357" width="11.42578125" style="1"/>
    <col min="5358" max="5358" width="16.85546875" style="1" bestFit="1" customWidth="1"/>
    <col min="5359" max="5359" width="11.42578125" style="1"/>
    <col min="5360" max="5360" width="16.28515625" style="1" bestFit="1" customWidth="1"/>
    <col min="5361" max="5602" width="11.42578125" style="1"/>
    <col min="5603" max="5603" width="0.140625" style="1" customWidth="1"/>
    <col min="5604" max="5604" width="4.140625" style="1" customWidth="1"/>
    <col min="5605" max="5605" width="11.42578125" style="1"/>
    <col min="5606" max="5606" width="26.28515625" style="1" customWidth="1"/>
    <col min="5607" max="5607" width="15.5703125" style="1" customWidth="1"/>
    <col min="5608" max="5608" width="15.7109375" style="1" customWidth="1"/>
    <col min="5609" max="5609" width="15.42578125" style="1" customWidth="1"/>
    <col min="5610" max="5610" width="15.28515625" style="1" customWidth="1"/>
    <col min="5611" max="5611" width="15.7109375" style="1" customWidth="1"/>
    <col min="5612" max="5612" width="15.5703125" style="1" customWidth="1"/>
    <col min="5613" max="5613" width="11.42578125" style="1"/>
    <col min="5614" max="5614" width="16.85546875" style="1" bestFit="1" customWidth="1"/>
    <col min="5615" max="5615" width="11.42578125" style="1"/>
    <col min="5616" max="5616" width="16.28515625" style="1" bestFit="1" customWidth="1"/>
    <col min="5617" max="5858" width="11.42578125" style="1"/>
    <col min="5859" max="5859" width="0.140625" style="1" customWidth="1"/>
    <col min="5860" max="5860" width="4.140625" style="1" customWidth="1"/>
    <col min="5861" max="5861" width="11.42578125" style="1"/>
    <col min="5862" max="5862" width="26.28515625" style="1" customWidth="1"/>
    <col min="5863" max="5863" width="15.5703125" style="1" customWidth="1"/>
    <col min="5864" max="5864" width="15.7109375" style="1" customWidth="1"/>
    <col min="5865" max="5865" width="15.42578125" style="1" customWidth="1"/>
    <col min="5866" max="5866" width="15.28515625" style="1" customWidth="1"/>
    <col min="5867" max="5867" width="15.7109375" style="1" customWidth="1"/>
    <col min="5868" max="5868" width="15.5703125" style="1" customWidth="1"/>
    <col min="5869" max="5869" width="11.42578125" style="1"/>
    <col min="5870" max="5870" width="16.85546875" style="1" bestFit="1" customWidth="1"/>
    <col min="5871" max="5871" width="11.42578125" style="1"/>
    <col min="5872" max="5872" width="16.28515625" style="1" bestFit="1" customWidth="1"/>
    <col min="5873" max="6114" width="11.42578125" style="1"/>
    <col min="6115" max="6115" width="0.140625" style="1" customWidth="1"/>
    <col min="6116" max="6116" width="4.140625" style="1" customWidth="1"/>
    <col min="6117" max="6117" width="11.42578125" style="1"/>
    <col min="6118" max="6118" width="26.28515625" style="1" customWidth="1"/>
    <col min="6119" max="6119" width="15.5703125" style="1" customWidth="1"/>
    <col min="6120" max="6120" width="15.7109375" style="1" customWidth="1"/>
    <col min="6121" max="6121" width="15.42578125" style="1" customWidth="1"/>
    <col min="6122" max="6122" width="15.28515625" style="1" customWidth="1"/>
    <col min="6123" max="6123" width="15.7109375" style="1" customWidth="1"/>
    <col min="6124" max="6124" width="15.5703125" style="1" customWidth="1"/>
    <col min="6125" max="6125" width="11.42578125" style="1"/>
    <col min="6126" max="6126" width="16.85546875" style="1" bestFit="1" customWidth="1"/>
    <col min="6127" max="6127" width="11.42578125" style="1"/>
    <col min="6128" max="6128" width="16.28515625" style="1" bestFit="1" customWidth="1"/>
    <col min="6129" max="6370" width="11.42578125" style="1"/>
    <col min="6371" max="6371" width="0.140625" style="1" customWidth="1"/>
    <col min="6372" max="6372" width="4.140625" style="1" customWidth="1"/>
    <col min="6373" max="6373" width="11.42578125" style="1"/>
    <col min="6374" max="6374" width="26.28515625" style="1" customWidth="1"/>
    <col min="6375" max="6375" width="15.5703125" style="1" customWidth="1"/>
    <col min="6376" max="6376" width="15.7109375" style="1" customWidth="1"/>
    <col min="6377" max="6377" width="15.42578125" style="1" customWidth="1"/>
    <col min="6378" max="6378" width="15.28515625" style="1" customWidth="1"/>
    <col min="6379" max="6379" width="15.7109375" style="1" customWidth="1"/>
    <col min="6380" max="6380" width="15.5703125" style="1" customWidth="1"/>
    <col min="6381" max="6381" width="11.42578125" style="1"/>
    <col min="6382" max="6382" width="16.85546875" style="1" bestFit="1" customWidth="1"/>
    <col min="6383" max="6383" width="11.42578125" style="1"/>
    <col min="6384" max="6384" width="16.28515625" style="1" bestFit="1" customWidth="1"/>
    <col min="6385" max="6626" width="11.42578125" style="1"/>
    <col min="6627" max="6627" width="0.140625" style="1" customWidth="1"/>
    <col min="6628" max="6628" width="4.140625" style="1" customWidth="1"/>
    <col min="6629" max="6629" width="11.42578125" style="1"/>
    <col min="6630" max="6630" width="26.28515625" style="1" customWidth="1"/>
    <col min="6631" max="6631" width="15.5703125" style="1" customWidth="1"/>
    <col min="6632" max="6632" width="15.7109375" style="1" customWidth="1"/>
    <col min="6633" max="6633" width="15.42578125" style="1" customWidth="1"/>
    <col min="6634" max="6634" width="15.28515625" style="1" customWidth="1"/>
    <col min="6635" max="6635" width="15.7109375" style="1" customWidth="1"/>
    <col min="6636" max="6636" width="15.5703125" style="1" customWidth="1"/>
    <col min="6637" max="6637" width="11.42578125" style="1"/>
    <col min="6638" max="6638" width="16.85546875" style="1" bestFit="1" customWidth="1"/>
    <col min="6639" max="6639" width="11.42578125" style="1"/>
    <col min="6640" max="6640" width="16.28515625" style="1" bestFit="1" customWidth="1"/>
    <col min="6641" max="6882" width="11.42578125" style="1"/>
    <col min="6883" max="6883" width="0.140625" style="1" customWidth="1"/>
    <col min="6884" max="6884" width="4.140625" style="1" customWidth="1"/>
    <col min="6885" max="6885" width="11.42578125" style="1"/>
    <col min="6886" max="6886" width="26.28515625" style="1" customWidth="1"/>
    <col min="6887" max="6887" width="15.5703125" style="1" customWidth="1"/>
    <col min="6888" max="6888" width="15.7109375" style="1" customWidth="1"/>
    <col min="6889" max="6889" width="15.42578125" style="1" customWidth="1"/>
    <col min="6890" max="6890" width="15.28515625" style="1" customWidth="1"/>
    <col min="6891" max="6891" width="15.7109375" style="1" customWidth="1"/>
    <col min="6892" max="6892" width="15.5703125" style="1" customWidth="1"/>
    <col min="6893" max="6893" width="11.42578125" style="1"/>
    <col min="6894" max="6894" width="16.85546875" style="1" bestFit="1" customWidth="1"/>
    <col min="6895" max="6895" width="11.42578125" style="1"/>
    <col min="6896" max="6896" width="16.28515625" style="1" bestFit="1" customWidth="1"/>
    <col min="6897" max="7138" width="11.42578125" style="1"/>
    <col min="7139" max="7139" width="0.140625" style="1" customWidth="1"/>
    <col min="7140" max="7140" width="4.140625" style="1" customWidth="1"/>
    <col min="7141" max="7141" width="11.42578125" style="1"/>
    <col min="7142" max="7142" width="26.28515625" style="1" customWidth="1"/>
    <col min="7143" max="7143" width="15.5703125" style="1" customWidth="1"/>
    <col min="7144" max="7144" width="15.7109375" style="1" customWidth="1"/>
    <col min="7145" max="7145" width="15.42578125" style="1" customWidth="1"/>
    <col min="7146" max="7146" width="15.28515625" style="1" customWidth="1"/>
    <col min="7147" max="7147" width="15.7109375" style="1" customWidth="1"/>
    <col min="7148" max="7148" width="15.5703125" style="1" customWidth="1"/>
    <col min="7149" max="7149" width="11.42578125" style="1"/>
    <col min="7150" max="7150" width="16.85546875" style="1" bestFit="1" customWidth="1"/>
    <col min="7151" max="7151" width="11.42578125" style="1"/>
    <col min="7152" max="7152" width="16.28515625" style="1" bestFit="1" customWidth="1"/>
    <col min="7153" max="7394" width="11.42578125" style="1"/>
    <col min="7395" max="7395" width="0.140625" style="1" customWidth="1"/>
    <col min="7396" max="7396" width="4.140625" style="1" customWidth="1"/>
    <col min="7397" max="7397" width="11.42578125" style="1"/>
    <col min="7398" max="7398" width="26.28515625" style="1" customWidth="1"/>
    <col min="7399" max="7399" width="15.5703125" style="1" customWidth="1"/>
    <col min="7400" max="7400" width="15.7109375" style="1" customWidth="1"/>
    <col min="7401" max="7401" width="15.42578125" style="1" customWidth="1"/>
    <col min="7402" max="7402" width="15.28515625" style="1" customWidth="1"/>
    <col min="7403" max="7403" width="15.7109375" style="1" customWidth="1"/>
    <col min="7404" max="7404" width="15.5703125" style="1" customWidth="1"/>
    <col min="7405" max="7405" width="11.42578125" style="1"/>
    <col min="7406" max="7406" width="16.85546875" style="1" bestFit="1" customWidth="1"/>
    <col min="7407" max="7407" width="11.42578125" style="1"/>
    <col min="7408" max="7408" width="16.28515625" style="1" bestFit="1" customWidth="1"/>
    <col min="7409" max="7650" width="11.42578125" style="1"/>
    <col min="7651" max="7651" width="0.140625" style="1" customWidth="1"/>
    <col min="7652" max="7652" width="4.140625" style="1" customWidth="1"/>
    <col min="7653" max="7653" width="11.42578125" style="1"/>
    <col min="7654" max="7654" width="26.28515625" style="1" customWidth="1"/>
    <col min="7655" max="7655" width="15.5703125" style="1" customWidth="1"/>
    <col min="7656" max="7656" width="15.7109375" style="1" customWidth="1"/>
    <col min="7657" max="7657" width="15.42578125" style="1" customWidth="1"/>
    <col min="7658" max="7658" width="15.28515625" style="1" customWidth="1"/>
    <col min="7659" max="7659" width="15.7109375" style="1" customWidth="1"/>
    <col min="7660" max="7660" width="15.5703125" style="1" customWidth="1"/>
    <col min="7661" max="7661" width="11.42578125" style="1"/>
    <col min="7662" max="7662" width="16.85546875" style="1" bestFit="1" customWidth="1"/>
    <col min="7663" max="7663" width="11.42578125" style="1"/>
    <col min="7664" max="7664" width="16.28515625" style="1" bestFit="1" customWidth="1"/>
    <col min="7665" max="7906" width="11.42578125" style="1"/>
    <col min="7907" max="7907" width="0.140625" style="1" customWidth="1"/>
    <col min="7908" max="7908" width="4.140625" style="1" customWidth="1"/>
    <col min="7909" max="7909" width="11.42578125" style="1"/>
    <col min="7910" max="7910" width="26.28515625" style="1" customWidth="1"/>
    <col min="7911" max="7911" width="15.5703125" style="1" customWidth="1"/>
    <col min="7912" max="7912" width="15.7109375" style="1" customWidth="1"/>
    <col min="7913" max="7913" width="15.42578125" style="1" customWidth="1"/>
    <col min="7914" max="7914" width="15.28515625" style="1" customWidth="1"/>
    <col min="7915" max="7915" width="15.7109375" style="1" customWidth="1"/>
    <col min="7916" max="7916" width="15.5703125" style="1" customWidth="1"/>
    <col min="7917" max="7917" width="11.42578125" style="1"/>
    <col min="7918" max="7918" width="16.85546875" style="1" bestFit="1" customWidth="1"/>
    <col min="7919" max="7919" width="11.42578125" style="1"/>
    <col min="7920" max="7920" width="16.28515625" style="1" bestFit="1" customWidth="1"/>
    <col min="7921" max="8162" width="11.42578125" style="1"/>
    <col min="8163" max="8163" width="0.140625" style="1" customWidth="1"/>
    <col min="8164" max="8164" width="4.140625" style="1" customWidth="1"/>
    <col min="8165" max="8165" width="11.42578125" style="1"/>
    <col min="8166" max="8166" width="26.28515625" style="1" customWidth="1"/>
    <col min="8167" max="8167" width="15.5703125" style="1" customWidth="1"/>
    <col min="8168" max="8168" width="15.7109375" style="1" customWidth="1"/>
    <col min="8169" max="8169" width="15.42578125" style="1" customWidth="1"/>
    <col min="8170" max="8170" width="15.28515625" style="1" customWidth="1"/>
    <col min="8171" max="8171" width="15.7109375" style="1" customWidth="1"/>
    <col min="8172" max="8172" width="15.5703125" style="1" customWidth="1"/>
    <col min="8173" max="8173" width="11.42578125" style="1"/>
    <col min="8174" max="8174" width="16.85546875" style="1" bestFit="1" customWidth="1"/>
    <col min="8175" max="8175" width="11.42578125" style="1"/>
    <col min="8176" max="8176" width="16.28515625" style="1" bestFit="1" customWidth="1"/>
    <col min="8177" max="8418" width="11.42578125" style="1"/>
    <col min="8419" max="8419" width="0.140625" style="1" customWidth="1"/>
    <col min="8420" max="8420" width="4.140625" style="1" customWidth="1"/>
    <col min="8421" max="8421" width="11.42578125" style="1"/>
    <col min="8422" max="8422" width="26.28515625" style="1" customWidth="1"/>
    <col min="8423" max="8423" width="15.5703125" style="1" customWidth="1"/>
    <col min="8424" max="8424" width="15.7109375" style="1" customWidth="1"/>
    <col min="8425" max="8425" width="15.42578125" style="1" customWidth="1"/>
    <col min="8426" max="8426" width="15.28515625" style="1" customWidth="1"/>
    <col min="8427" max="8427" width="15.7109375" style="1" customWidth="1"/>
    <col min="8428" max="8428" width="15.5703125" style="1" customWidth="1"/>
    <col min="8429" max="8429" width="11.42578125" style="1"/>
    <col min="8430" max="8430" width="16.85546875" style="1" bestFit="1" customWidth="1"/>
    <col min="8431" max="8431" width="11.42578125" style="1"/>
    <col min="8432" max="8432" width="16.28515625" style="1" bestFit="1" customWidth="1"/>
    <col min="8433" max="8674" width="11.42578125" style="1"/>
    <col min="8675" max="8675" width="0.140625" style="1" customWidth="1"/>
    <col min="8676" max="8676" width="4.140625" style="1" customWidth="1"/>
    <col min="8677" max="8677" width="11.42578125" style="1"/>
    <col min="8678" max="8678" width="26.28515625" style="1" customWidth="1"/>
    <col min="8679" max="8679" width="15.5703125" style="1" customWidth="1"/>
    <col min="8680" max="8680" width="15.7109375" style="1" customWidth="1"/>
    <col min="8681" max="8681" width="15.42578125" style="1" customWidth="1"/>
    <col min="8682" max="8682" width="15.28515625" style="1" customWidth="1"/>
    <col min="8683" max="8683" width="15.7109375" style="1" customWidth="1"/>
    <col min="8684" max="8684" width="15.5703125" style="1" customWidth="1"/>
    <col min="8685" max="8685" width="11.42578125" style="1"/>
    <col min="8686" max="8686" width="16.85546875" style="1" bestFit="1" customWidth="1"/>
    <col min="8687" max="8687" width="11.42578125" style="1"/>
    <col min="8688" max="8688" width="16.28515625" style="1" bestFit="1" customWidth="1"/>
    <col min="8689" max="8930" width="11.42578125" style="1"/>
    <col min="8931" max="8931" width="0.140625" style="1" customWidth="1"/>
    <col min="8932" max="8932" width="4.140625" style="1" customWidth="1"/>
    <col min="8933" max="8933" width="11.42578125" style="1"/>
    <col min="8934" max="8934" width="26.28515625" style="1" customWidth="1"/>
    <col min="8935" max="8935" width="15.5703125" style="1" customWidth="1"/>
    <col min="8936" max="8936" width="15.7109375" style="1" customWidth="1"/>
    <col min="8937" max="8937" width="15.42578125" style="1" customWidth="1"/>
    <col min="8938" max="8938" width="15.28515625" style="1" customWidth="1"/>
    <col min="8939" max="8939" width="15.7109375" style="1" customWidth="1"/>
    <col min="8940" max="8940" width="15.5703125" style="1" customWidth="1"/>
    <col min="8941" max="8941" width="11.42578125" style="1"/>
    <col min="8942" max="8942" width="16.85546875" style="1" bestFit="1" customWidth="1"/>
    <col min="8943" max="8943" width="11.42578125" style="1"/>
    <col min="8944" max="8944" width="16.28515625" style="1" bestFit="1" customWidth="1"/>
    <col min="8945" max="9186" width="11.42578125" style="1"/>
    <col min="9187" max="9187" width="0.140625" style="1" customWidth="1"/>
    <col min="9188" max="9188" width="4.140625" style="1" customWidth="1"/>
    <col min="9189" max="9189" width="11.42578125" style="1"/>
    <col min="9190" max="9190" width="26.28515625" style="1" customWidth="1"/>
    <col min="9191" max="9191" width="15.5703125" style="1" customWidth="1"/>
    <col min="9192" max="9192" width="15.7109375" style="1" customWidth="1"/>
    <col min="9193" max="9193" width="15.42578125" style="1" customWidth="1"/>
    <col min="9194" max="9194" width="15.28515625" style="1" customWidth="1"/>
    <col min="9195" max="9195" width="15.7109375" style="1" customWidth="1"/>
    <col min="9196" max="9196" width="15.5703125" style="1" customWidth="1"/>
    <col min="9197" max="9197" width="11.42578125" style="1"/>
    <col min="9198" max="9198" width="16.85546875" style="1" bestFit="1" customWidth="1"/>
    <col min="9199" max="9199" width="11.42578125" style="1"/>
    <col min="9200" max="9200" width="16.28515625" style="1" bestFit="1" customWidth="1"/>
    <col min="9201" max="9442" width="11.42578125" style="1"/>
    <col min="9443" max="9443" width="0.140625" style="1" customWidth="1"/>
    <col min="9444" max="9444" width="4.140625" style="1" customWidth="1"/>
    <col min="9445" max="9445" width="11.42578125" style="1"/>
    <col min="9446" max="9446" width="26.28515625" style="1" customWidth="1"/>
    <col min="9447" max="9447" width="15.5703125" style="1" customWidth="1"/>
    <col min="9448" max="9448" width="15.7109375" style="1" customWidth="1"/>
    <col min="9449" max="9449" width="15.42578125" style="1" customWidth="1"/>
    <col min="9450" max="9450" width="15.28515625" style="1" customWidth="1"/>
    <col min="9451" max="9451" width="15.7109375" style="1" customWidth="1"/>
    <col min="9452" max="9452" width="15.5703125" style="1" customWidth="1"/>
    <col min="9453" max="9453" width="11.42578125" style="1"/>
    <col min="9454" max="9454" width="16.85546875" style="1" bestFit="1" customWidth="1"/>
    <col min="9455" max="9455" width="11.42578125" style="1"/>
    <col min="9456" max="9456" width="16.28515625" style="1" bestFit="1" customWidth="1"/>
    <col min="9457" max="9698" width="11.42578125" style="1"/>
    <col min="9699" max="9699" width="0.140625" style="1" customWidth="1"/>
    <col min="9700" max="9700" width="4.140625" style="1" customWidth="1"/>
    <col min="9701" max="9701" width="11.42578125" style="1"/>
    <col min="9702" max="9702" width="26.28515625" style="1" customWidth="1"/>
    <col min="9703" max="9703" width="15.5703125" style="1" customWidth="1"/>
    <col min="9704" max="9704" width="15.7109375" style="1" customWidth="1"/>
    <col min="9705" max="9705" width="15.42578125" style="1" customWidth="1"/>
    <col min="9706" max="9706" width="15.28515625" style="1" customWidth="1"/>
    <col min="9707" max="9707" width="15.7109375" style="1" customWidth="1"/>
    <col min="9708" max="9708" width="15.5703125" style="1" customWidth="1"/>
    <col min="9709" max="9709" width="11.42578125" style="1"/>
    <col min="9710" max="9710" width="16.85546875" style="1" bestFit="1" customWidth="1"/>
    <col min="9711" max="9711" width="11.42578125" style="1"/>
    <col min="9712" max="9712" width="16.28515625" style="1" bestFit="1" customWidth="1"/>
    <col min="9713" max="9954" width="11.42578125" style="1"/>
    <col min="9955" max="9955" width="0.140625" style="1" customWidth="1"/>
    <col min="9956" max="9956" width="4.140625" style="1" customWidth="1"/>
    <col min="9957" max="9957" width="11.42578125" style="1"/>
    <col min="9958" max="9958" width="26.28515625" style="1" customWidth="1"/>
    <col min="9959" max="9959" width="15.5703125" style="1" customWidth="1"/>
    <col min="9960" max="9960" width="15.7109375" style="1" customWidth="1"/>
    <col min="9961" max="9961" width="15.42578125" style="1" customWidth="1"/>
    <col min="9962" max="9962" width="15.28515625" style="1" customWidth="1"/>
    <col min="9963" max="9963" width="15.7109375" style="1" customWidth="1"/>
    <col min="9964" max="9964" width="15.5703125" style="1" customWidth="1"/>
    <col min="9965" max="9965" width="11.42578125" style="1"/>
    <col min="9966" max="9966" width="16.85546875" style="1" bestFit="1" customWidth="1"/>
    <col min="9967" max="9967" width="11.42578125" style="1"/>
    <col min="9968" max="9968" width="16.28515625" style="1" bestFit="1" customWidth="1"/>
    <col min="9969" max="10210" width="11.42578125" style="1"/>
    <col min="10211" max="10211" width="0.140625" style="1" customWidth="1"/>
    <col min="10212" max="10212" width="4.140625" style="1" customWidth="1"/>
    <col min="10213" max="10213" width="11.42578125" style="1"/>
    <col min="10214" max="10214" width="26.28515625" style="1" customWidth="1"/>
    <col min="10215" max="10215" width="15.5703125" style="1" customWidth="1"/>
    <col min="10216" max="10216" width="15.7109375" style="1" customWidth="1"/>
    <col min="10217" max="10217" width="15.42578125" style="1" customWidth="1"/>
    <col min="10218" max="10218" width="15.28515625" style="1" customWidth="1"/>
    <col min="10219" max="10219" width="15.7109375" style="1" customWidth="1"/>
    <col min="10220" max="10220" width="15.5703125" style="1" customWidth="1"/>
    <col min="10221" max="10221" width="11.42578125" style="1"/>
    <col min="10222" max="10222" width="16.85546875" style="1" bestFit="1" customWidth="1"/>
    <col min="10223" max="10223" width="11.42578125" style="1"/>
    <col min="10224" max="10224" width="16.28515625" style="1" bestFit="1" customWidth="1"/>
    <col min="10225" max="10466" width="11.42578125" style="1"/>
    <col min="10467" max="10467" width="0.140625" style="1" customWidth="1"/>
    <col min="10468" max="10468" width="4.140625" style="1" customWidth="1"/>
    <col min="10469" max="10469" width="11.42578125" style="1"/>
    <col min="10470" max="10470" width="26.28515625" style="1" customWidth="1"/>
    <col min="10471" max="10471" width="15.5703125" style="1" customWidth="1"/>
    <col min="10472" max="10472" width="15.7109375" style="1" customWidth="1"/>
    <col min="10473" max="10473" width="15.42578125" style="1" customWidth="1"/>
    <col min="10474" max="10474" width="15.28515625" style="1" customWidth="1"/>
    <col min="10475" max="10475" width="15.7109375" style="1" customWidth="1"/>
    <col min="10476" max="10476" width="15.5703125" style="1" customWidth="1"/>
    <col min="10477" max="10477" width="11.42578125" style="1"/>
    <col min="10478" max="10478" width="16.85546875" style="1" bestFit="1" customWidth="1"/>
    <col min="10479" max="10479" width="11.42578125" style="1"/>
    <col min="10480" max="10480" width="16.28515625" style="1" bestFit="1" customWidth="1"/>
    <col min="10481" max="10722" width="11.42578125" style="1"/>
    <col min="10723" max="10723" width="0.140625" style="1" customWidth="1"/>
    <col min="10724" max="10724" width="4.140625" style="1" customWidth="1"/>
    <col min="10725" max="10725" width="11.42578125" style="1"/>
    <col min="10726" max="10726" width="26.28515625" style="1" customWidth="1"/>
    <col min="10727" max="10727" width="15.5703125" style="1" customWidth="1"/>
    <col min="10728" max="10728" width="15.7109375" style="1" customWidth="1"/>
    <col min="10729" max="10729" width="15.42578125" style="1" customWidth="1"/>
    <col min="10730" max="10730" width="15.28515625" style="1" customWidth="1"/>
    <col min="10731" max="10731" width="15.7109375" style="1" customWidth="1"/>
    <col min="10732" max="10732" width="15.5703125" style="1" customWidth="1"/>
    <col min="10733" max="10733" width="11.42578125" style="1"/>
    <col min="10734" max="10734" width="16.85546875" style="1" bestFit="1" customWidth="1"/>
    <col min="10735" max="10735" width="11.42578125" style="1"/>
    <col min="10736" max="10736" width="16.28515625" style="1" bestFit="1" customWidth="1"/>
    <col min="10737" max="10978" width="11.42578125" style="1"/>
    <col min="10979" max="10979" width="0.140625" style="1" customWidth="1"/>
    <col min="10980" max="10980" width="4.140625" style="1" customWidth="1"/>
    <col min="10981" max="10981" width="11.42578125" style="1"/>
    <col min="10982" max="10982" width="26.28515625" style="1" customWidth="1"/>
    <col min="10983" max="10983" width="15.5703125" style="1" customWidth="1"/>
    <col min="10984" max="10984" width="15.7109375" style="1" customWidth="1"/>
    <col min="10985" max="10985" width="15.42578125" style="1" customWidth="1"/>
    <col min="10986" max="10986" width="15.28515625" style="1" customWidth="1"/>
    <col min="10987" max="10987" width="15.7109375" style="1" customWidth="1"/>
    <col min="10988" max="10988" width="15.5703125" style="1" customWidth="1"/>
    <col min="10989" max="10989" width="11.42578125" style="1"/>
    <col min="10990" max="10990" width="16.85546875" style="1" bestFit="1" customWidth="1"/>
    <col min="10991" max="10991" width="11.42578125" style="1"/>
    <col min="10992" max="10992" width="16.28515625" style="1" bestFit="1" customWidth="1"/>
    <col min="10993" max="11234" width="11.42578125" style="1"/>
    <col min="11235" max="11235" width="0.140625" style="1" customWidth="1"/>
    <col min="11236" max="11236" width="4.140625" style="1" customWidth="1"/>
    <col min="11237" max="11237" width="11.42578125" style="1"/>
    <col min="11238" max="11238" width="26.28515625" style="1" customWidth="1"/>
    <col min="11239" max="11239" width="15.5703125" style="1" customWidth="1"/>
    <col min="11240" max="11240" width="15.7109375" style="1" customWidth="1"/>
    <col min="11241" max="11241" width="15.42578125" style="1" customWidth="1"/>
    <col min="11242" max="11242" width="15.28515625" style="1" customWidth="1"/>
    <col min="11243" max="11243" width="15.7109375" style="1" customWidth="1"/>
    <col min="11244" max="11244" width="15.5703125" style="1" customWidth="1"/>
    <col min="11245" max="11245" width="11.42578125" style="1"/>
    <col min="11246" max="11246" width="16.85546875" style="1" bestFit="1" customWidth="1"/>
    <col min="11247" max="11247" width="11.42578125" style="1"/>
    <col min="11248" max="11248" width="16.28515625" style="1" bestFit="1" customWidth="1"/>
    <col min="11249" max="11490" width="11.42578125" style="1"/>
    <col min="11491" max="11491" width="0.140625" style="1" customWidth="1"/>
    <col min="11492" max="11492" width="4.140625" style="1" customWidth="1"/>
    <col min="11493" max="11493" width="11.42578125" style="1"/>
    <col min="11494" max="11494" width="26.28515625" style="1" customWidth="1"/>
    <col min="11495" max="11495" width="15.5703125" style="1" customWidth="1"/>
    <col min="11496" max="11496" width="15.7109375" style="1" customWidth="1"/>
    <col min="11497" max="11497" width="15.42578125" style="1" customWidth="1"/>
    <col min="11498" max="11498" width="15.28515625" style="1" customWidth="1"/>
    <col min="11499" max="11499" width="15.7109375" style="1" customWidth="1"/>
    <col min="11500" max="11500" width="15.5703125" style="1" customWidth="1"/>
    <col min="11501" max="11501" width="11.42578125" style="1"/>
    <col min="11502" max="11502" width="16.85546875" style="1" bestFit="1" customWidth="1"/>
    <col min="11503" max="11503" width="11.42578125" style="1"/>
    <col min="11504" max="11504" width="16.28515625" style="1" bestFit="1" customWidth="1"/>
    <col min="11505" max="11746" width="11.42578125" style="1"/>
    <col min="11747" max="11747" width="0.140625" style="1" customWidth="1"/>
    <col min="11748" max="11748" width="4.140625" style="1" customWidth="1"/>
    <col min="11749" max="11749" width="11.42578125" style="1"/>
    <col min="11750" max="11750" width="26.28515625" style="1" customWidth="1"/>
    <col min="11751" max="11751" width="15.5703125" style="1" customWidth="1"/>
    <col min="11752" max="11752" width="15.7109375" style="1" customWidth="1"/>
    <col min="11753" max="11753" width="15.42578125" style="1" customWidth="1"/>
    <col min="11754" max="11754" width="15.28515625" style="1" customWidth="1"/>
    <col min="11755" max="11755" width="15.7109375" style="1" customWidth="1"/>
    <col min="11756" max="11756" width="15.5703125" style="1" customWidth="1"/>
    <col min="11757" max="11757" width="11.42578125" style="1"/>
    <col min="11758" max="11758" width="16.85546875" style="1" bestFit="1" customWidth="1"/>
    <col min="11759" max="11759" width="11.42578125" style="1"/>
    <col min="11760" max="11760" width="16.28515625" style="1" bestFit="1" customWidth="1"/>
    <col min="11761" max="12002" width="11.42578125" style="1"/>
    <col min="12003" max="12003" width="0.140625" style="1" customWidth="1"/>
    <col min="12004" max="12004" width="4.140625" style="1" customWidth="1"/>
    <col min="12005" max="12005" width="11.42578125" style="1"/>
    <col min="12006" max="12006" width="26.28515625" style="1" customWidth="1"/>
    <col min="12007" max="12007" width="15.5703125" style="1" customWidth="1"/>
    <col min="12008" max="12008" width="15.7109375" style="1" customWidth="1"/>
    <col min="12009" max="12009" width="15.42578125" style="1" customWidth="1"/>
    <col min="12010" max="12010" width="15.28515625" style="1" customWidth="1"/>
    <col min="12011" max="12011" width="15.7109375" style="1" customWidth="1"/>
    <col min="12012" max="12012" width="15.5703125" style="1" customWidth="1"/>
    <col min="12013" max="12013" width="11.42578125" style="1"/>
    <col min="12014" max="12014" width="16.85546875" style="1" bestFit="1" customWidth="1"/>
    <col min="12015" max="12015" width="11.42578125" style="1"/>
    <col min="12016" max="12016" width="16.28515625" style="1" bestFit="1" customWidth="1"/>
    <col min="12017" max="12258" width="11.42578125" style="1"/>
    <col min="12259" max="12259" width="0.140625" style="1" customWidth="1"/>
    <col min="12260" max="12260" width="4.140625" style="1" customWidth="1"/>
    <col min="12261" max="12261" width="11.42578125" style="1"/>
    <col min="12262" max="12262" width="26.28515625" style="1" customWidth="1"/>
    <col min="12263" max="12263" width="15.5703125" style="1" customWidth="1"/>
    <col min="12264" max="12264" width="15.7109375" style="1" customWidth="1"/>
    <col min="12265" max="12265" width="15.42578125" style="1" customWidth="1"/>
    <col min="12266" max="12266" width="15.28515625" style="1" customWidth="1"/>
    <col min="12267" max="12267" width="15.7109375" style="1" customWidth="1"/>
    <col min="12268" max="12268" width="15.5703125" style="1" customWidth="1"/>
    <col min="12269" max="12269" width="11.42578125" style="1"/>
    <col min="12270" max="12270" width="16.85546875" style="1" bestFit="1" customWidth="1"/>
    <col min="12271" max="12271" width="11.42578125" style="1"/>
    <col min="12272" max="12272" width="16.28515625" style="1" bestFit="1" customWidth="1"/>
    <col min="12273" max="12514" width="11.42578125" style="1"/>
    <col min="12515" max="12515" width="0.140625" style="1" customWidth="1"/>
    <col min="12516" max="12516" width="4.140625" style="1" customWidth="1"/>
    <col min="12517" max="12517" width="11.42578125" style="1"/>
    <col min="12518" max="12518" width="26.28515625" style="1" customWidth="1"/>
    <col min="12519" max="12519" width="15.5703125" style="1" customWidth="1"/>
    <col min="12520" max="12520" width="15.7109375" style="1" customWidth="1"/>
    <col min="12521" max="12521" width="15.42578125" style="1" customWidth="1"/>
    <col min="12522" max="12522" width="15.28515625" style="1" customWidth="1"/>
    <col min="12523" max="12523" width="15.7109375" style="1" customWidth="1"/>
    <col min="12524" max="12524" width="15.5703125" style="1" customWidth="1"/>
    <col min="12525" max="12525" width="11.42578125" style="1"/>
    <col min="12526" max="12526" width="16.85546875" style="1" bestFit="1" customWidth="1"/>
    <col min="12527" max="12527" width="11.42578125" style="1"/>
    <col min="12528" max="12528" width="16.28515625" style="1" bestFit="1" customWidth="1"/>
    <col min="12529" max="12770" width="11.42578125" style="1"/>
    <col min="12771" max="12771" width="0.140625" style="1" customWidth="1"/>
    <col min="12772" max="12772" width="4.140625" style="1" customWidth="1"/>
    <col min="12773" max="12773" width="11.42578125" style="1"/>
    <col min="12774" max="12774" width="26.28515625" style="1" customWidth="1"/>
    <col min="12775" max="12775" width="15.5703125" style="1" customWidth="1"/>
    <col min="12776" max="12776" width="15.7109375" style="1" customWidth="1"/>
    <col min="12777" max="12777" width="15.42578125" style="1" customWidth="1"/>
    <col min="12778" max="12778" width="15.28515625" style="1" customWidth="1"/>
    <col min="12779" max="12779" width="15.7109375" style="1" customWidth="1"/>
    <col min="12780" max="12780" width="15.5703125" style="1" customWidth="1"/>
    <col min="12781" max="12781" width="11.42578125" style="1"/>
    <col min="12782" max="12782" width="16.85546875" style="1" bestFit="1" customWidth="1"/>
    <col min="12783" max="12783" width="11.42578125" style="1"/>
    <col min="12784" max="12784" width="16.28515625" style="1" bestFit="1" customWidth="1"/>
    <col min="12785" max="13026" width="11.42578125" style="1"/>
    <col min="13027" max="13027" width="0.140625" style="1" customWidth="1"/>
    <col min="13028" max="13028" width="4.140625" style="1" customWidth="1"/>
    <col min="13029" max="13029" width="11.42578125" style="1"/>
    <col min="13030" max="13030" width="26.28515625" style="1" customWidth="1"/>
    <col min="13031" max="13031" width="15.5703125" style="1" customWidth="1"/>
    <col min="13032" max="13032" width="15.7109375" style="1" customWidth="1"/>
    <col min="13033" max="13033" width="15.42578125" style="1" customWidth="1"/>
    <col min="13034" max="13034" width="15.28515625" style="1" customWidth="1"/>
    <col min="13035" max="13035" width="15.7109375" style="1" customWidth="1"/>
    <col min="13036" max="13036" width="15.5703125" style="1" customWidth="1"/>
    <col min="13037" max="13037" width="11.42578125" style="1"/>
    <col min="13038" max="13038" width="16.85546875" style="1" bestFit="1" customWidth="1"/>
    <col min="13039" max="13039" width="11.42578125" style="1"/>
    <col min="13040" max="13040" width="16.28515625" style="1" bestFit="1" customWidth="1"/>
    <col min="13041" max="13282" width="11.42578125" style="1"/>
    <col min="13283" max="13283" width="0.140625" style="1" customWidth="1"/>
    <col min="13284" max="13284" width="4.140625" style="1" customWidth="1"/>
    <col min="13285" max="13285" width="11.42578125" style="1"/>
    <col min="13286" max="13286" width="26.28515625" style="1" customWidth="1"/>
    <col min="13287" max="13287" width="15.5703125" style="1" customWidth="1"/>
    <col min="13288" max="13288" width="15.7109375" style="1" customWidth="1"/>
    <col min="13289" max="13289" width="15.42578125" style="1" customWidth="1"/>
    <col min="13290" max="13290" width="15.28515625" style="1" customWidth="1"/>
    <col min="13291" max="13291" width="15.7109375" style="1" customWidth="1"/>
    <col min="13292" max="13292" width="15.5703125" style="1" customWidth="1"/>
    <col min="13293" max="13293" width="11.42578125" style="1"/>
    <col min="13294" max="13294" width="16.85546875" style="1" bestFit="1" customWidth="1"/>
    <col min="13295" max="13295" width="11.42578125" style="1"/>
    <col min="13296" max="13296" width="16.28515625" style="1" bestFit="1" customWidth="1"/>
    <col min="13297" max="13538" width="11.42578125" style="1"/>
    <col min="13539" max="13539" width="0.140625" style="1" customWidth="1"/>
    <col min="13540" max="13540" width="4.140625" style="1" customWidth="1"/>
    <col min="13541" max="13541" width="11.42578125" style="1"/>
    <col min="13542" max="13542" width="26.28515625" style="1" customWidth="1"/>
    <col min="13543" max="13543" width="15.5703125" style="1" customWidth="1"/>
    <col min="13544" max="13544" width="15.7109375" style="1" customWidth="1"/>
    <col min="13545" max="13545" width="15.42578125" style="1" customWidth="1"/>
    <col min="13546" max="13546" width="15.28515625" style="1" customWidth="1"/>
    <col min="13547" max="13547" width="15.7109375" style="1" customWidth="1"/>
    <col min="13548" max="13548" width="15.5703125" style="1" customWidth="1"/>
    <col min="13549" max="13549" width="11.42578125" style="1"/>
    <col min="13550" max="13550" width="16.85546875" style="1" bestFit="1" customWidth="1"/>
    <col min="13551" max="13551" width="11.42578125" style="1"/>
    <col min="13552" max="13552" width="16.28515625" style="1" bestFit="1" customWidth="1"/>
    <col min="13553" max="13794" width="11.42578125" style="1"/>
    <col min="13795" max="13795" width="0.140625" style="1" customWidth="1"/>
    <col min="13796" max="13796" width="4.140625" style="1" customWidth="1"/>
    <col min="13797" max="13797" width="11.42578125" style="1"/>
    <col min="13798" max="13798" width="26.28515625" style="1" customWidth="1"/>
    <col min="13799" max="13799" width="15.5703125" style="1" customWidth="1"/>
    <col min="13800" max="13800" width="15.7109375" style="1" customWidth="1"/>
    <col min="13801" max="13801" width="15.42578125" style="1" customWidth="1"/>
    <col min="13802" max="13802" width="15.28515625" style="1" customWidth="1"/>
    <col min="13803" max="13803" width="15.7109375" style="1" customWidth="1"/>
    <col min="13804" max="13804" width="15.5703125" style="1" customWidth="1"/>
    <col min="13805" max="13805" width="11.42578125" style="1"/>
    <col min="13806" max="13806" width="16.85546875" style="1" bestFit="1" customWidth="1"/>
    <col min="13807" max="13807" width="11.42578125" style="1"/>
    <col min="13808" max="13808" width="16.28515625" style="1" bestFit="1" customWidth="1"/>
    <col min="13809" max="14050" width="11.42578125" style="1"/>
    <col min="14051" max="14051" width="0.140625" style="1" customWidth="1"/>
    <col min="14052" max="14052" width="4.140625" style="1" customWidth="1"/>
    <col min="14053" max="14053" width="11.42578125" style="1"/>
    <col min="14054" max="14054" width="26.28515625" style="1" customWidth="1"/>
    <col min="14055" max="14055" width="15.5703125" style="1" customWidth="1"/>
    <col min="14056" max="14056" width="15.7109375" style="1" customWidth="1"/>
    <col min="14057" max="14057" width="15.42578125" style="1" customWidth="1"/>
    <col min="14058" max="14058" width="15.28515625" style="1" customWidth="1"/>
    <col min="14059" max="14059" width="15.7109375" style="1" customWidth="1"/>
    <col min="14060" max="14060" width="15.5703125" style="1" customWidth="1"/>
    <col min="14061" max="14061" width="11.42578125" style="1"/>
    <col min="14062" max="14062" width="16.85546875" style="1" bestFit="1" customWidth="1"/>
    <col min="14063" max="14063" width="11.42578125" style="1"/>
    <col min="14064" max="14064" width="16.28515625" style="1" bestFit="1" customWidth="1"/>
    <col min="14065" max="14306" width="11.42578125" style="1"/>
    <col min="14307" max="14307" width="0.140625" style="1" customWidth="1"/>
    <col min="14308" max="14308" width="4.140625" style="1" customWidth="1"/>
    <col min="14309" max="14309" width="11.42578125" style="1"/>
    <col min="14310" max="14310" width="26.28515625" style="1" customWidth="1"/>
    <col min="14311" max="14311" width="15.5703125" style="1" customWidth="1"/>
    <col min="14312" max="14312" width="15.7109375" style="1" customWidth="1"/>
    <col min="14313" max="14313" width="15.42578125" style="1" customWidth="1"/>
    <col min="14314" max="14314" width="15.28515625" style="1" customWidth="1"/>
    <col min="14315" max="14315" width="15.7109375" style="1" customWidth="1"/>
    <col min="14316" max="14316" width="15.5703125" style="1" customWidth="1"/>
    <col min="14317" max="14317" width="11.42578125" style="1"/>
    <col min="14318" max="14318" width="16.85546875" style="1" bestFit="1" customWidth="1"/>
    <col min="14319" max="14319" width="11.42578125" style="1"/>
    <col min="14320" max="14320" width="16.28515625" style="1" bestFit="1" customWidth="1"/>
    <col min="14321" max="14562" width="11.42578125" style="1"/>
    <col min="14563" max="14563" width="0.140625" style="1" customWidth="1"/>
    <col min="14564" max="14564" width="4.140625" style="1" customWidth="1"/>
    <col min="14565" max="14565" width="11.42578125" style="1"/>
    <col min="14566" max="14566" width="26.28515625" style="1" customWidth="1"/>
    <col min="14567" max="14567" width="15.5703125" style="1" customWidth="1"/>
    <col min="14568" max="14568" width="15.7109375" style="1" customWidth="1"/>
    <col min="14569" max="14569" width="15.42578125" style="1" customWidth="1"/>
    <col min="14570" max="14570" width="15.28515625" style="1" customWidth="1"/>
    <col min="14571" max="14571" width="15.7109375" style="1" customWidth="1"/>
    <col min="14572" max="14572" width="15.5703125" style="1" customWidth="1"/>
    <col min="14573" max="14573" width="11.42578125" style="1"/>
    <col min="14574" max="14574" width="16.85546875" style="1" bestFit="1" customWidth="1"/>
    <col min="14575" max="14575" width="11.42578125" style="1"/>
    <col min="14576" max="14576" width="16.28515625" style="1" bestFit="1" customWidth="1"/>
    <col min="14577" max="14818" width="11.42578125" style="1"/>
    <col min="14819" max="14819" width="0.140625" style="1" customWidth="1"/>
    <col min="14820" max="14820" width="4.140625" style="1" customWidth="1"/>
    <col min="14821" max="14821" width="11.42578125" style="1"/>
    <col min="14822" max="14822" width="26.28515625" style="1" customWidth="1"/>
    <col min="14823" max="14823" width="15.5703125" style="1" customWidth="1"/>
    <col min="14824" max="14824" width="15.7109375" style="1" customWidth="1"/>
    <col min="14825" max="14825" width="15.42578125" style="1" customWidth="1"/>
    <col min="14826" max="14826" width="15.28515625" style="1" customWidth="1"/>
    <col min="14827" max="14827" width="15.7109375" style="1" customWidth="1"/>
    <col min="14828" max="14828" width="15.5703125" style="1" customWidth="1"/>
    <col min="14829" max="14829" width="11.42578125" style="1"/>
    <col min="14830" max="14830" width="16.85546875" style="1" bestFit="1" customWidth="1"/>
    <col min="14831" max="14831" width="11.42578125" style="1"/>
    <col min="14832" max="14832" width="16.28515625" style="1" bestFit="1" customWidth="1"/>
    <col min="14833" max="15074" width="11.42578125" style="1"/>
    <col min="15075" max="15075" width="0.140625" style="1" customWidth="1"/>
    <col min="15076" max="15076" width="4.140625" style="1" customWidth="1"/>
    <col min="15077" max="15077" width="11.42578125" style="1"/>
    <col min="15078" max="15078" width="26.28515625" style="1" customWidth="1"/>
    <col min="15079" max="15079" width="15.5703125" style="1" customWidth="1"/>
    <col min="15080" max="15080" width="15.7109375" style="1" customWidth="1"/>
    <col min="15081" max="15081" width="15.42578125" style="1" customWidth="1"/>
    <col min="15082" max="15082" width="15.28515625" style="1" customWidth="1"/>
    <col min="15083" max="15083" width="15.7109375" style="1" customWidth="1"/>
    <col min="15084" max="15084" width="15.5703125" style="1" customWidth="1"/>
    <col min="15085" max="15085" width="11.42578125" style="1"/>
    <col min="15086" max="15086" width="16.85546875" style="1" bestFit="1" customWidth="1"/>
    <col min="15087" max="15087" width="11.42578125" style="1"/>
    <col min="15088" max="15088" width="16.28515625" style="1" bestFit="1" customWidth="1"/>
    <col min="15089" max="15330" width="11.42578125" style="1"/>
    <col min="15331" max="15331" width="0.140625" style="1" customWidth="1"/>
    <col min="15332" max="15332" width="4.140625" style="1" customWidth="1"/>
    <col min="15333" max="15333" width="11.42578125" style="1"/>
    <col min="15334" max="15334" width="26.28515625" style="1" customWidth="1"/>
    <col min="15335" max="15335" width="15.5703125" style="1" customWidth="1"/>
    <col min="15336" max="15336" width="15.7109375" style="1" customWidth="1"/>
    <col min="15337" max="15337" width="15.42578125" style="1" customWidth="1"/>
    <col min="15338" max="15338" width="15.28515625" style="1" customWidth="1"/>
    <col min="15339" max="15339" width="15.7109375" style="1" customWidth="1"/>
    <col min="15340" max="15340" width="15.5703125" style="1" customWidth="1"/>
    <col min="15341" max="15341" width="11.42578125" style="1"/>
    <col min="15342" max="15342" width="16.85546875" style="1" bestFit="1" customWidth="1"/>
    <col min="15343" max="15343" width="11.42578125" style="1"/>
    <col min="15344" max="15344" width="16.28515625" style="1" bestFit="1" customWidth="1"/>
    <col min="15345" max="15586" width="11.42578125" style="1"/>
    <col min="15587" max="15587" width="0.140625" style="1" customWidth="1"/>
    <col min="15588" max="15588" width="4.140625" style="1" customWidth="1"/>
    <col min="15589" max="15589" width="11.42578125" style="1"/>
    <col min="15590" max="15590" width="26.28515625" style="1" customWidth="1"/>
    <col min="15591" max="15591" width="15.5703125" style="1" customWidth="1"/>
    <col min="15592" max="15592" width="15.7109375" style="1" customWidth="1"/>
    <col min="15593" max="15593" width="15.42578125" style="1" customWidth="1"/>
    <col min="15594" max="15594" width="15.28515625" style="1" customWidth="1"/>
    <col min="15595" max="15595" width="15.7109375" style="1" customWidth="1"/>
    <col min="15596" max="15596" width="15.5703125" style="1" customWidth="1"/>
    <col min="15597" max="15597" width="11.42578125" style="1"/>
    <col min="15598" max="15598" width="16.85546875" style="1" bestFit="1" customWidth="1"/>
    <col min="15599" max="15599" width="11.42578125" style="1"/>
    <col min="15600" max="15600" width="16.28515625" style="1" bestFit="1" customWidth="1"/>
    <col min="15601" max="15842" width="11.42578125" style="1"/>
    <col min="15843" max="15843" width="0.140625" style="1" customWidth="1"/>
    <col min="15844" max="15844" width="4.140625" style="1" customWidth="1"/>
    <col min="15845" max="15845" width="11.42578125" style="1"/>
    <col min="15846" max="15846" width="26.28515625" style="1" customWidth="1"/>
    <col min="15847" max="15847" width="15.5703125" style="1" customWidth="1"/>
    <col min="15848" max="15848" width="15.7109375" style="1" customWidth="1"/>
    <col min="15849" max="15849" width="15.42578125" style="1" customWidth="1"/>
    <col min="15850" max="15850" width="15.28515625" style="1" customWidth="1"/>
    <col min="15851" max="15851" width="15.7109375" style="1" customWidth="1"/>
    <col min="15852" max="15852" width="15.5703125" style="1" customWidth="1"/>
    <col min="15853" max="15853" width="11.42578125" style="1"/>
    <col min="15854" max="15854" width="16.85546875" style="1" bestFit="1" customWidth="1"/>
    <col min="15855" max="15855" width="11.42578125" style="1"/>
    <col min="15856" max="15856" width="16.28515625" style="1" bestFit="1" customWidth="1"/>
    <col min="15857" max="16384" width="11.42578125" style="1"/>
  </cols>
  <sheetData>
    <row r="1" spans="1:10" ht="23.25" customHeight="1" x14ac:dyDescent="0.25">
      <c r="A1" s="130" t="s">
        <v>122</v>
      </c>
      <c r="B1" s="129"/>
      <c r="C1" s="129"/>
      <c r="D1" s="129"/>
      <c r="E1" s="129"/>
      <c r="F1" s="129"/>
      <c r="G1" s="129"/>
      <c r="H1" s="129"/>
      <c r="I1" s="128"/>
    </row>
    <row r="2" spans="1:10" x14ac:dyDescent="0.25">
      <c r="A2" s="127" t="s">
        <v>121</v>
      </c>
      <c r="B2" s="126"/>
      <c r="C2" s="126"/>
      <c r="D2" s="126"/>
      <c r="E2" s="126"/>
      <c r="F2" s="126"/>
      <c r="G2" s="126"/>
      <c r="H2" s="126"/>
      <c r="I2" s="125"/>
    </row>
    <row r="3" spans="1:10" x14ac:dyDescent="0.25">
      <c r="A3" s="127" t="s">
        <v>123</v>
      </c>
      <c r="B3" s="126"/>
      <c r="C3" s="126"/>
      <c r="D3" s="126"/>
      <c r="E3" s="126"/>
      <c r="F3" s="126"/>
      <c r="G3" s="126"/>
      <c r="H3" s="126"/>
      <c r="I3" s="125"/>
    </row>
    <row r="4" spans="1:10" ht="15.75" thickBot="1" x14ac:dyDescent="0.3">
      <c r="A4" s="124" t="s">
        <v>120</v>
      </c>
      <c r="B4" s="123"/>
      <c r="C4" s="123"/>
      <c r="D4" s="123"/>
      <c r="E4" s="123"/>
      <c r="F4" s="123"/>
      <c r="G4" s="123"/>
      <c r="H4" s="123"/>
      <c r="I4" s="122"/>
    </row>
    <row r="5" spans="1:10" x14ac:dyDescent="0.25">
      <c r="A5" s="78" t="s">
        <v>35</v>
      </c>
      <c r="B5" s="77"/>
      <c r="C5" s="76"/>
      <c r="D5" s="121" t="s">
        <v>34</v>
      </c>
      <c r="E5" s="120"/>
      <c r="F5" s="120"/>
      <c r="G5" s="120"/>
      <c r="H5" s="119"/>
      <c r="I5" s="118" t="s">
        <v>33</v>
      </c>
    </row>
    <row r="6" spans="1:10" ht="29.25" customHeight="1" x14ac:dyDescent="0.25">
      <c r="A6" s="71"/>
      <c r="B6" s="70"/>
      <c r="C6" s="69"/>
      <c r="D6" s="116" t="s">
        <v>32</v>
      </c>
      <c r="E6" s="117" t="s">
        <v>119</v>
      </c>
      <c r="F6" s="116" t="s">
        <v>30</v>
      </c>
      <c r="G6" s="116" t="s">
        <v>29</v>
      </c>
      <c r="H6" s="116" t="s">
        <v>28</v>
      </c>
      <c r="I6" s="115"/>
    </row>
    <row r="7" spans="1:10" ht="15.75" thickBot="1" x14ac:dyDescent="0.3">
      <c r="A7" s="65"/>
      <c r="B7" s="64"/>
      <c r="C7" s="63"/>
      <c r="D7" s="114" t="str">
        <f>D109</f>
        <v>(1)</v>
      </c>
      <c r="E7" s="114" t="s">
        <v>26</v>
      </c>
      <c r="F7" s="114" t="s">
        <v>25</v>
      </c>
      <c r="G7" s="114" t="s">
        <v>24</v>
      </c>
      <c r="H7" s="114" t="s">
        <v>23</v>
      </c>
      <c r="I7" s="113" t="s">
        <v>22</v>
      </c>
    </row>
    <row r="8" spans="1:10" ht="15" customHeight="1" x14ac:dyDescent="0.25">
      <c r="A8" s="112" t="s">
        <v>20</v>
      </c>
      <c r="B8" s="111"/>
      <c r="C8" s="111"/>
      <c r="D8" s="110">
        <v>0</v>
      </c>
      <c r="E8" s="110">
        <v>0</v>
      </c>
      <c r="F8" s="109">
        <f>D8+E8</f>
        <v>0</v>
      </c>
      <c r="G8" s="108">
        <v>0</v>
      </c>
      <c r="H8" s="108">
        <v>0</v>
      </c>
      <c r="I8" s="107">
        <f>H8-D8</f>
        <v>0</v>
      </c>
    </row>
    <row r="9" spans="1:10" ht="15" customHeight="1" x14ac:dyDescent="0.25">
      <c r="A9" s="106" t="s">
        <v>13</v>
      </c>
      <c r="B9" s="105"/>
      <c r="C9" s="105"/>
      <c r="D9" s="104">
        <v>0</v>
      </c>
      <c r="E9" s="104">
        <v>0</v>
      </c>
      <c r="F9" s="103">
        <f>D9+E9</f>
        <v>0</v>
      </c>
      <c r="G9" s="37">
        <v>0</v>
      </c>
      <c r="H9" s="37">
        <v>0</v>
      </c>
      <c r="I9" s="102">
        <f>H9-D9</f>
        <v>0</v>
      </c>
    </row>
    <row r="10" spans="1:10" ht="15" customHeight="1" x14ac:dyDescent="0.25">
      <c r="A10" s="106" t="s">
        <v>19</v>
      </c>
      <c r="B10" s="105"/>
      <c r="C10" s="105"/>
      <c r="D10" s="104">
        <v>0</v>
      </c>
      <c r="E10" s="104">
        <v>0</v>
      </c>
      <c r="F10" s="103">
        <f>D10+E10</f>
        <v>0</v>
      </c>
      <c r="G10" s="37">
        <v>0</v>
      </c>
      <c r="H10" s="37">
        <v>0</v>
      </c>
      <c r="I10" s="102">
        <f>H10-D10</f>
        <v>0</v>
      </c>
    </row>
    <row r="11" spans="1:10" ht="15" customHeight="1" x14ac:dyDescent="0.25">
      <c r="A11" s="97" t="s">
        <v>18</v>
      </c>
      <c r="B11" s="96"/>
      <c r="C11" s="96"/>
      <c r="D11" s="37">
        <v>0</v>
      </c>
      <c r="E11" s="37">
        <v>0</v>
      </c>
      <c r="F11" s="35">
        <f>D11+E11</f>
        <v>0</v>
      </c>
      <c r="G11" s="37">
        <v>0</v>
      </c>
      <c r="H11" s="36">
        <v>0</v>
      </c>
      <c r="I11" s="33">
        <f>H11-D11</f>
        <v>0</v>
      </c>
    </row>
    <row r="12" spans="1:10" ht="15" customHeight="1" x14ac:dyDescent="0.25">
      <c r="A12" s="97" t="s">
        <v>118</v>
      </c>
      <c r="B12" s="96"/>
      <c r="C12" s="96"/>
      <c r="D12" s="35">
        <v>98998</v>
      </c>
      <c r="E12" s="35">
        <v>55156.1</v>
      </c>
      <c r="F12" s="35">
        <f>F13+F14+F15</f>
        <v>154154.1</v>
      </c>
      <c r="G12" s="35">
        <v>114117.46</v>
      </c>
      <c r="H12" s="35">
        <v>114117.46</v>
      </c>
      <c r="I12" s="33">
        <f>I13+I14+I15</f>
        <v>15119.460000000006</v>
      </c>
      <c r="J12" s="50"/>
    </row>
    <row r="13" spans="1:10" ht="15" customHeight="1" x14ac:dyDescent="0.25">
      <c r="A13" s="45"/>
      <c r="B13" s="44" t="s">
        <v>11</v>
      </c>
      <c r="C13" s="43"/>
      <c r="D13" s="27">
        <v>0</v>
      </c>
      <c r="E13" s="27">
        <v>0</v>
      </c>
      <c r="F13" s="27">
        <f>D13+E13</f>
        <v>0</v>
      </c>
      <c r="G13" s="27">
        <v>0</v>
      </c>
      <c r="H13" s="27">
        <v>0</v>
      </c>
      <c r="I13" s="25">
        <f>H13-D13</f>
        <v>0</v>
      </c>
      <c r="J13" s="50"/>
    </row>
    <row r="14" spans="1:10" ht="15" customHeight="1" x14ac:dyDescent="0.25">
      <c r="A14" s="45"/>
      <c r="B14" s="44" t="s">
        <v>10</v>
      </c>
      <c r="C14" s="43"/>
      <c r="D14" s="27">
        <v>11002</v>
      </c>
      <c r="E14" s="27">
        <v>55156.1</v>
      </c>
      <c r="F14" s="27">
        <f>D14+E14</f>
        <v>66158.100000000006</v>
      </c>
      <c r="G14" s="27">
        <v>82896.710000000006</v>
      </c>
      <c r="H14" s="27">
        <v>82896.710000000006</v>
      </c>
      <c r="I14" s="25">
        <f>H14-D14</f>
        <v>71894.710000000006</v>
      </c>
      <c r="J14" s="50"/>
    </row>
    <row r="15" spans="1:10" ht="15" customHeight="1" x14ac:dyDescent="0.25">
      <c r="A15" s="45"/>
      <c r="B15" s="44" t="s">
        <v>9</v>
      </c>
      <c r="C15" s="43"/>
      <c r="D15" s="27">
        <v>87996</v>
      </c>
      <c r="E15" s="27">
        <v>0</v>
      </c>
      <c r="F15" s="27">
        <f>D15+E15</f>
        <v>87996</v>
      </c>
      <c r="G15" s="27">
        <v>31220.75</v>
      </c>
      <c r="H15" s="27">
        <v>31220.75</v>
      </c>
      <c r="I15" s="25">
        <f>H15-D15</f>
        <v>-56775.25</v>
      </c>
      <c r="J15" s="50"/>
    </row>
    <row r="16" spans="1:10" ht="15" customHeight="1" x14ac:dyDescent="0.25">
      <c r="A16" s="97" t="s">
        <v>117</v>
      </c>
      <c r="B16" s="96"/>
      <c r="C16" s="96"/>
      <c r="D16" s="35">
        <v>0</v>
      </c>
      <c r="E16" s="101">
        <v>0</v>
      </c>
      <c r="F16" s="35">
        <f>D16+E16</f>
        <v>0</v>
      </c>
      <c r="G16" s="35">
        <v>0</v>
      </c>
      <c r="H16" s="101">
        <v>0</v>
      </c>
      <c r="I16" s="33">
        <f>H16-D16</f>
        <v>0</v>
      </c>
      <c r="J16" s="50"/>
    </row>
    <row r="17" spans="1:11" ht="25.5" customHeight="1" x14ac:dyDescent="0.25">
      <c r="A17" s="97" t="s">
        <v>116</v>
      </c>
      <c r="B17" s="96"/>
      <c r="C17" s="96"/>
      <c r="D17" s="100">
        <v>876527845.98000026</v>
      </c>
      <c r="E17" s="100">
        <v>39063480.479999997</v>
      </c>
      <c r="F17" s="100">
        <f>SUM(F18:F97)</f>
        <v>915591326.45999992</v>
      </c>
      <c r="G17" s="100">
        <v>778145579.2300005</v>
      </c>
      <c r="H17" s="100">
        <v>778145579.2300005</v>
      </c>
      <c r="I17" s="99">
        <f>SUM(I18:I97)</f>
        <v>-98382266.749999955</v>
      </c>
      <c r="J17" s="50"/>
      <c r="K17" s="98"/>
    </row>
    <row r="18" spans="1:11" ht="15" customHeight="1" x14ac:dyDescent="0.25">
      <c r="A18" s="32"/>
      <c r="B18" s="31" t="s">
        <v>115</v>
      </c>
      <c r="C18" s="30"/>
      <c r="D18" s="27">
        <v>302717703.56</v>
      </c>
      <c r="E18" s="27">
        <v>30148491.629999999</v>
      </c>
      <c r="F18" s="27">
        <f>D18+E18</f>
        <v>332866195.19</v>
      </c>
      <c r="G18" s="27">
        <v>376053732.52999997</v>
      </c>
      <c r="H18" s="27">
        <v>376053732.53000003</v>
      </c>
      <c r="I18" s="25">
        <f>H18-D18</f>
        <v>73336028.970000029</v>
      </c>
      <c r="J18" s="50"/>
      <c r="K18" s="50"/>
    </row>
    <row r="19" spans="1:11" ht="15" customHeight="1" x14ac:dyDescent="0.25">
      <c r="A19" s="32"/>
      <c r="B19" s="31" t="s">
        <v>114</v>
      </c>
      <c r="C19" s="30"/>
      <c r="D19" s="27">
        <v>369734418.94</v>
      </c>
      <c r="E19" s="27">
        <v>0</v>
      </c>
      <c r="F19" s="27">
        <f>D19+E19</f>
        <v>369734418.94</v>
      </c>
      <c r="G19" s="27">
        <v>230700139.81</v>
      </c>
      <c r="H19" s="27">
        <v>230700139.81</v>
      </c>
      <c r="I19" s="25">
        <f>H19-D19</f>
        <v>-139034279.13</v>
      </c>
      <c r="J19" s="50"/>
      <c r="K19" s="50"/>
    </row>
    <row r="20" spans="1:11" ht="15" customHeight="1" x14ac:dyDescent="0.25">
      <c r="A20" s="32"/>
      <c r="B20" s="31" t="s">
        <v>113</v>
      </c>
      <c r="C20" s="30"/>
      <c r="D20" s="27">
        <v>51132694.579999998</v>
      </c>
      <c r="E20" s="27">
        <v>0</v>
      </c>
      <c r="F20" s="27">
        <f>D20+E20</f>
        <v>51132694.579999998</v>
      </c>
      <c r="G20" s="27">
        <v>45997670.689999998</v>
      </c>
      <c r="H20" s="27">
        <v>45997670.689999998</v>
      </c>
      <c r="I20" s="25">
        <f>H20-D20</f>
        <v>-5135023.8900000006</v>
      </c>
      <c r="J20" s="50"/>
      <c r="K20" s="50"/>
    </row>
    <row r="21" spans="1:11" ht="15" customHeight="1" x14ac:dyDescent="0.25">
      <c r="A21" s="32"/>
      <c r="B21" s="31" t="s">
        <v>112</v>
      </c>
      <c r="C21" s="30"/>
      <c r="D21" s="27">
        <v>63233601.32</v>
      </c>
      <c r="E21" s="27">
        <v>-21341307.48</v>
      </c>
      <c r="F21" s="27">
        <f>D21+E21</f>
        <v>41892293.840000004</v>
      </c>
      <c r="G21" s="27">
        <v>38221785.880000003</v>
      </c>
      <c r="H21" s="27">
        <v>38221785.880000003</v>
      </c>
      <c r="I21" s="25">
        <f>H21-D21</f>
        <v>-25011815.439999998</v>
      </c>
      <c r="J21" s="50"/>
      <c r="K21" s="50"/>
    </row>
    <row r="22" spans="1:11" ht="15" customHeight="1" x14ac:dyDescent="0.25">
      <c r="A22" s="32"/>
      <c r="B22" s="31" t="s">
        <v>111</v>
      </c>
      <c r="C22" s="30"/>
      <c r="D22" s="27">
        <v>24356070.93</v>
      </c>
      <c r="E22" s="27">
        <v>0</v>
      </c>
      <c r="F22" s="27">
        <f>D22+E22</f>
        <v>24356070.93</v>
      </c>
      <c r="G22" s="27">
        <v>16666391.25</v>
      </c>
      <c r="H22" s="27">
        <v>16666391.250000002</v>
      </c>
      <c r="I22" s="25">
        <f>H22-D22</f>
        <v>-7689679.6799999978</v>
      </c>
      <c r="J22" s="50"/>
      <c r="K22" s="50"/>
    </row>
    <row r="23" spans="1:11" ht="15" customHeight="1" x14ac:dyDescent="0.25">
      <c r="A23" s="32"/>
      <c r="B23" s="31" t="s">
        <v>110</v>
      </c>
      <c r="C23" s="30"/>
      <c r="D23" s="27">
        <v>0</v>
      </c>
      <c r="E23" s="27">
        <v>130161.2</v>
      </c>
      <c r="F23" s="27">
        <f>D23+E23</f>
        <v>130161.2</v>
      </c>
      <c r="G23" s="27">
        <v>188211.08</v>
      </c>
      <c r="H23" s="27">
        <v>188211.08</v>
      </c>
      <c r="I23" s="25">
        <f>H23-D23</f>
        <v>188211.08</v>
      </c>
      <c r="J23" s="50"/>
      <c r="K23" s="50"/>
    </row>
    <row r="24" spans="1:11" ht="15" customHeight="1" x14ac:dyDescent="0.25">
      <c r="A24" s="32"/>
      <c r="B24" s="31" t="s">
        <v>109</v>
      </c>
      <c r="C24" s="30"/>
      <c r="D24" s="27">
        <v>1028613.64</v>
      </c>
      <c r="E24" s="27">
        <v>11699.91</v>
      </c>
      <c r="F24" s="27">
        <f>D24+E24</f>
        <v>1040313.55</v>
      </c>
      <c r="G24" s="27">
        <v>1308540.3899999999</v>
      </c>
      <c r="H24" s="27">
        <v>1308540.3899999999</v>
      </c>
      <c r="I24" s="25">
        <f>H24-D24</f>
        <v>279926.74999999988</v>
      </c>
      <c r="J24" s="50"/>
      <c r="K24" s="50"/>
    </row>
    <row r="25" spans="1:11" ht="15" customHeight="1" x14ac:dyDescent="0.25">
      <c r="A25" s="32"/>
      <c r="B25" s="31" t="s">
        <v>108</v>
      </c>
      <c r="C25" s="30"/>
      <c r="D25" s="27">
        <v>440834.44</v>
      </c>
      <c r="E25" s="27">
        <v>0</v>
      </c>
      <c r="F25" s="27">
        <f>D25+E25</f>
        <v>440834.44</v>
      </c>
      <c r="G25" s="27">
        <v>16178.36</v>
      </c>
      <c r="H25" s="27">
        <v>16178.36</v>
      </c>
      <c r="I25" s="25">
        <f>H25-D25</f>
        <v>-424656.08</v>
      </c>
      <c r="J25" s="50"/>
      <c r="K25" s="50"/>
    </row>
    <row r="26" spans="1:11" ht="15" customHeight="1" x14ac:dyDescent="0.25">
      <c r="A26" s="32"/>
      <c r="B26" s="31" t="s">
        <v>107</v>
      </c>
      <c r="C26" s="30"/>
      <c r="D26" s="27">
        <v>232590.38</v>
      </c>
      <c r="E26" s="27">
        <v>0</v>
      </c>
      <c r="F26" s="27">
        <f>D26+E26</f>
        <v>232590.38</v>
      </c>
      <c r="G26" s="27">
        <v>201609.34</v>
      </c>
      <c r="H26" s="27">
        <v>201609.34</v>
      </c>
      <c r="I26" s="25">
        <f>H26-D26</f>
        <v>-30981.040000000008</v>
      </c>
      <c r="J26" s="50"/>
      <c r="K26" s="50"/>
    </row>
    <row r="27" spans="1:11" ht="15" customHeight="1" x14ac:dyDescent="0.25">
      <c r="A27" s="32"/>
      <c r="B27" s="31" t="s">
        <v>106</v>
      </c>
      <c r="C27" s="30"/>
      <c r="D27" s="27">
        <v>99681.57</v>
      </c>
      <c r="E27" s="27">
        <v>0</v>
      </c>
      <c r="F27" s="27">
        <f>D27+E27</f>
        <v>99681.57</v>
      </c>
      <c r="G27" s="27">
        <v>9699.2000000000007</v>
      </c>
      <c r="H27" s="27">
        <v>9699.2000000000007</v>
      </c>
      <c r="I27" s="25">
        <f>H27-D27</f>
        <v>-89982.37000000001</v>
      </c>
      <c r="J27" s="50"/>
      <c r="K27" s="50"/>
    </row>
    <row r="28" spans="1:11" ht="15" customHeight="1" x14ac:dyDescent="0.25">
      <c r="A28" s="32"/>
      <c r="B28" s="31" t="s">
        <v>105</v>
      </c>
      <c r="C28" s="30"/>
      <c r="D28" s="27">
        <v>3520075.92</v>
      </c>
      <c r="E28" s="27">
        <v>0</v>
      </c>
      <c r="F28" s="27">
        <f>D28+E28</f>
        <v>3520075.92</v>
      </c>
      <c r="G28" s="27">
        <v>1696614.46</v>
      </c>
      <c r="H28" s="27">
        <v>1696614.46</v>
      </c>
      <c r="I28" s="25">
        <f>H28-D28</f>
        <v>-1823461.46</v>
      </c>
      <c r="J28" s="50"/>
      <c r="K28" s="50"/>
    </row>
    <row r="29" spans="1:11" ht="15" customHeight="1" x14ac:dyDescent="0.25">
      <c r="A29" s="32"/>
      <c r="B29" s="31" t="s">
        <v>104</v>
      </c>
      <c r="C29" s="30"/>
      <c r="D29" s="27">
        <v>1443.04</v>
      </c>
      <c r="E29" s="27">
        <v>2943.98</v>
      </c>
      <c r="F29" s="27">
        <f>D29+E29</f>
        <v>4387.0200000000004</v>
      </c>
      <c r="G29" s="27">
        <v>4726.4399999999996</v>
      </c>
      <c r="H29" s="27">
        <v>4726.4399999999996</v>
      </c>
      <c r="I29" s="25">
        <f>H29-D29</f>
        <v>3283.3999999999996</v>
      </c>
      <c r="J29" s="50"/>
      <c r="K29" s="50"/>
    </row>
    <row r="30" spans="1:11" ht="15" customHeight="1" x14ac:dyDescent="0.25">
      <c r="A30" s="32"/>
      <c r="B30" s="31" t="s">
        <v>103</v>
      </c>
      <c r="C30" s="30"/>
      <c r="D30" s="27">
        <v>0</v>
      </c>
      <c r="E30" s="27">
        <v>0</v>
      </c>
      <c r="F30" s="27">
        <f>D30+E30</f>
        <v>0</v>
      </c>
      <c r="G30" s="27">
        <v>0</v>
      </c>
      <c r="H30" s="27">
        <v>0</v>
      </c>
      <c r="I30" s="25">
        <f>H30-D30</f>
        <v>0</v>
      </c>
      <c r="J30" s="50"/>
      <c r="K30" s="50"/>
    </row>
    <row r="31" spans="1:11" ht="15" customHeight="1" x14ac:dyDescent="0.25">
      <c r="A31" s="32"/>
      <c r="B31" s="31" t="s">
        <v>102</v>
      </c>
      <c r="C31" s="30"/>
      <c r="D31" s="27">
        <v>0</v>
      </c>
      <c r="E31" s="27">
        <v>0</v>
      </c>
      <c r="F31" s="27">
        <f>D31+E31</f>
        <v>0</v>
      </c>
      <c r="G31" s="27">
        <v>0</v>
      </c>
      <c r="H31" s="27">
        <v>0</v>
      </c>
      <c r="I31" s="25">
        <f>H31-D31</f>
        <v>0</v>
      </c>
      <c r="J31" s="50"/>
      <c r="K31" s="50"/>
    </row>
    <row r="32" spans="1:11" ht="15" customHeight="1" x14ac:dyDescent="0.25">
      <c r="A32" s="32"/>
      <c r="B32" s="31" t="s">
        <v>101</v>
      </c>
      <c r="C32" s="30"/>
      <c r="D32" s="27">
        <v>19227.39</v>
      </c>
      <c r="E32" s="27">
        <v>16128.86</v>
      </c>
      <c r="F32" s="27">
        <f>D32+E32</f>
        <v>35356.25</v>
      </c>
      <c r="G32" s="27">
        <v>58097.39</v>
      </c>
      <c r="H32" s="27">
        <v>58097.39</v>
      </c>
      <c r="I32" s="25">
        <f>H32-D32</f>
        <v>38870</v>
      </c>
      <c r="J32" s="50"/>
      <c r="K32" s="50"/>
    </row>
    <row r="33" spans="1:11" ht="15" customHeight="1" x14ac:dyDescent="0.25">
      <c r="A33" s="32"/>
      <c r="B33" s="31" t="s">
        <v>100</v>
      </c>
      <c r="C33" s="30"/>
      <c r="D33" s="27">
        <v>3392455.2</v>
      </c>
      <c r="E33" s="27">
        <v>0</v>
      </c>
      <c r="F33" s="27">
        <f>D33+E33</f>
        <v>3392455.2</v>
      </c>
      <c r="G33" s="27">
        <v>2856969</v>
      </c>
      <c r="H33" s="27">
        <v>2856969</v>
      </c>
      <c r="I33" s="25">
        <f>H33-D33</f>
        <v>-535486.20000000019</v>
      </c>
      <c r="J33" s="50"/>
      <c r="K33" s="50"/>
    </row>
    <row r="34" spans="1:11" ht="15" customHeight="1" x14ac:dyDescent="0.25">
      <c r="A34" s="32"/>
      <c r="B34" s="31" t="s">
        <v>99</v>
      </c>
      <c r="C34" s="30"/>
      <c r="D34" s="27">
        <v>848113.8</v>
      </c>
      <c r="E34" s="27">
        <v>0</v>
      </c>
      <c r="F34" s="27">
        <f>D34+E34</f>
        <v>848113.8</v>
      </c>
      <c r="G34" s="27">
        <v>572879.47</v>
      </c>
      <c r="H34" s="27">
        <v>572879.47</v>
      </c>
      <c r="I34" s="25">
        <f>H34-D34</f>
        <v>-275234.33000000007</v>
      </c>
      <c r="J34" s="50"/>
      <c r="K34" s="50"/>
    </row>
    <row r="35" spans="1:11" ht="15" customHeight="1" x14ac:dyDescent="0.25">
      <c r="A35" s="32"/>
      <c r="B35" s="31" t="s">
        <v>98</v>
      </c>
      <c r="C35" s="30"/>
      <c r="D35" s="27">
        <v>2775645.12</v>
      </c>
      <c r="E35" s="27">
        <v>0</v>
      </c>
      <c r="F35" s="27">
        <f>D35+E35</f>
        <v>2775645.12</v>
      </c>
      <c r="G35" s="27">
        <v>1839120.88</v>
      </c>
      <c r="H35" s="27">
        <v>1839120.88</v>
      </c>
      <c r="I35" s="25">
        <f>H35-D35</f>
        <v>-936524.24000000022</v>
      </c>
      <c r="J35" s="50"/>
      <c r="K35" s="50"/>
    </row>
    <row r="36" spans="1:11" ht="15" customHeight="1" x14ac:dyDescent="0.25">
      <c r="A36" s="32"/>
      <c r="B36" s="31" t="s">
        <v>97</v>
      </c>
      <c r="C36" s="30"/>
      <c r="D36" s="27">
        <v>693911.28</v>
      </c>
      <c r="E36" s="27">
        <v>0</v>
      </c>
      <c r="F36" s="27">
        <f>D36+E36</f>
        <v>693911.28</v>
      </c>
      <c r="G36" s="27">
        <v>383739.36</v>
      </c>
      <c r="H36" s="27">
        <v>383739.36</v>
      </c>
      <c r="I36" s="25">
        <f>H36-D36</f>
        <v>-310171.92000000004</v>
      </c>
      <c r="J36" s="50"/>
      <c r="K36" s="50"/>
    </row>
    <row r="37" spans="1:11" ht="15" customHeight="1" x14ac:dyDescent="0.25">
      <c r="A37" s="32"/>
      <c r="B37" s="31" t="s">
        <v>96</v>
      </c>
      <c r="C37" s="30"/>
      <c r="D37" s="27">
        <v>304359.49</v>
      </c>
      <c r="E37" s="27">
        <v>0</v>
      </c>
      <c r="F37" s="27">
        <f>D37+E37</f>
        <v>304359.49</v>
      </c>
      <c r="G37" s="27">
        <v>274834.46000000002</v>
      </c>
      <c r="H37" s="27">
        <v>274834.46000000002</v>
      </c>
      <c r="I37" s="25">
        <f>H37-D37</f>
        <v>-29525.02999999997</v>
      </c>
      <c r="J37" s="50"/>
      <c r="K37" s="50"/>
    </row>
    <row r="38" spans="1:11" ht="15" customHeight="1" x14ac:dyDescent="0.25">
      <c r="A38" s="32"/>
      <c r="B38" s="31" t="s">
        <v>95</v>
      </c>
      <c r="C38" s="30"/>
      <c r="D38" s="27">
        <v>0</v>
      </c>
      <c r="E38" s="27">
        <v>18456.900000000001</v>
      </c>
      <c r="F38" s="27">
        <f>D38+E38</f>
        <v>18456.900000000001</v>
      </c>
      <c r="G38" s="27">
        <v>24428.25</v>
      </c>
      <c r="H38" s="27">
        <v>24428.25</v>
      </c>
      <c r="I38" s="25">
        <f>H38-D38</f>
        <v>24428.25</v>
      </c>
      <c r="J38" s="50"/>
      <c r="K38" s="50"/>
    </row>
    <row r="39" spans="1:11" ht="15" customHeight="1" x14ac:dyDescent="0.25">
      <c r="A39" s="32"/>
      <c r="B39" s="31" t="s">
        <v>94</v>
      </c>
      <c r="C39" s="30"/>
      <c r="D39" s="27">
        <v>63410.97</v>
      </c>
      <c r="E39" s="27">
        <v>336287.67</v>
      </c>
      <c r="F39" s="27">
        <f>D39+E39</f>
        <v>399698.64</v>
      </c>
      <c r="G39" s="27">
        <v>582058.91</v>
      </c>
      <c r="H39" s="27">
        <v>582058.91</v>
      </c>
      <c r="I39" s="25">
        <f>H39-D39</f>
        <v>518647.94000000006</v>
      </c>
      <c r="J39" s="50"/>
      <c r="K39" s="50"/>
    </row>
    <row r="40" spans="1:11" ht="15" customHeight="1" x14ac:dyDescent="0.25">
      <c r="A40" s="32"/>
      <c r="B40" s="31" t="s">
        <v>93</v>
      </c>
      <c r="C40" s="30"/>
      <c r="D40" s="27">
        <v>17605008</v>
      </c>
      <c r="E40" s="27">
        <v>0</v>
      </c>
      <c r="F40" s="27">
        <f>D40+E40</f>
        <v>17605008</v>
      </c>
      <c r="G40" s="27">
        <v>6977126.8600000003</v>
      </c>
      <c r="H40" s="27">
        <v>6977126.8600000003</v>
      </c>
      <c r="I40" s="25">
        <f>H40-D40</f>
        <v>-10627881.140000001</v>
      </c>
      <c r="J40" s="50"/>
      <c r="K40" s="50"/>
    </row>
    <row r="41" spans="1:11" ht="15" customHeight="1" x14ac:dyDescent="0.25">
      <c r="A41" s="32"/>
      <c r="B41" s="31" t="s">
        <v>92</v>
      </c>
      <c r="C41" s="30"/>
      <c r="D41" s="27">
        <v>2282639.46</v>
      </c>
      <c r="E41" s="27">
        <v>72943.45</v>
      </c>
      <c r="F41" s="27">
        <f>D41+E41</f>
        <v>2355582.91</v>
      </c>
      <c r="G41" s="27">
        <v>3337558.75</v>
      </c>
      <c r="H41" s="27">
        <v>3337558.75</v>
      </c>
      <c r="I41" s="25">
        <f>H41-D41</f>
        <v>1054919.29</v>
      </c>
      <c r="J41" s="50"/>
      <c r="K41" s="50"/>
    </row>
    <row r="42" spans="1:11" ht="15" customHeight="1" x14ac:dyDescent="0.25">
      <c r="A42" s="32"/>
      <c r="B42" s="31" t="s">
        <v>91</v>
      </c>
      <c r="C42" s="30"/>
      <c r="D42" s="27">
        <v>978274.04</v>
      </c>
      <c r="E42" s="27">
        <v>0</v>
      </c>
      <c r="F42" s="27">
        <f>D42+E42</f>
        <v>978274.04</v>
      </c>
      <c r="G42" s="27">
        <v>335053.42</v>
      </c>
      <c r="H42" s="27">
        <v>335053.42</v>
      </c>
      <c r="I42" s="25">
        <f>H42-D42</f>
        <v>-643220.62000000011</v>
      </c>
      <c r="J42" s="50"/>
      <c r="K42" s="50"/>
    </row>
    <row r="43" spans="1:11" ht="15" customHeight="1" x14ac:dyDescent="0.25">
      <c r="A43" s="32"/>
      <c r="B43" s="31" t="s">
        <v>90</v>
      </c>
      <c r="C43" s="30"/>
      <c r="D43" s="27">
        <v>21648.46</v>
      </c>
      <c r="E43" s="27">
        <v>23638.93</v>
      </c>
      <c r="F43" s="27">
        <f>D43+E43</f>
        <v>45287.39</v>
      </c>
      <c r="G43" s="27">
        <v>58015.64</v>
      </c>
      <c r="H43" s="27">
        <v>58015.64</v>
      </c>
      <c r="I43" s="25">
        <f>H43-D43</f>
        <v>36367.18</v>
      </c>
      <c r="J43" s="50"/>
      <c r="K43" s="50"/>
    </row>
    <row r="44" spans="1:11" ht="15" customHeight="1" x14ac:dyDescent="0.25">
      <c r="A44" s="32"/>
      <c r="B44" s="31" t="s">
        <v>89</v>
      </c>
      <c r="C44" s="30"/>
      <c r="D44" s="27">
        <v>9277.93</v>
      </c>
      <c r="E44" s="27">
        <v>22375.51</v>
      </c>
      <c r="F44" s="27">
        <f>D44+E44</f>
        <v>31653.439999999999</v>
      </c>
      <c r="G44" s="27">
        <v>47541.81</v>
      </c>
      <c r="H44" s="27">
        <v>47541.81</v>
      </c>
      <c r="I44" s="25">
        <f>H44-D44</f>
        <v>38263.879999999997</v>
      </c>
      <c r="J44" s="50"/>
      <c r="K44" s="50"/>
    </row>
    <row r="45" spans="1:11" ht="15" customHeight="1" x14ac:dyDescent="0.25">
      <c r="A45" s="32"/>
      <c r="B45" s="31" t="s">
        <v>88</v>
      </c>
      <c r="C45" s="30"/>
      <c r="D45" s="27">
        <v>3445888.87</v>
      </c>
      <c r="E45" s="27">
        <v>0</v>
      </c>
      <c r="F45" s="27">
        <f>D45+E45</f>
        <v>3445888.87</v>
      </c>
      <c r="G45" s="27">
        <v>3700487.69</v>
      </c>
      <c r="H45" s="27">
        <v>3700487.69</v>
      </c>
      <c r="I45" s="25">
        <f>H45-D45</f>
        <v>254598.81999999983</v>
      </c>
      <c r="J45" s="50"/>
      <c r="K45" s="50"/>
    </row>
    <row r="46" spans="1:11" ht="15" customHeight="1" x14ac:dyDescent="0.25">
      <c r="A46" s="32"/>
      <c r="B46" s="31" t="s">
        <v>87</v>
      </c>
      <c r="C46" s="30"/>
      <c r="D46" s="27">
        <v>861472.21</v>
      </c>
      <c r="E46" s="27">
        <v>90480.960000000006</v>
      </c>
      <c r="F46" s="27">
        <f>D46+E46</f>
        <v>951953.16999999993</v>
      </c>
      <c r="G46" s="27">
        <v>1375365.87</v>
      </c>
      <c r="H46" s="27">
        <v>1375365.87</v>
      </c>
      <c r="I46" s="25">
        <f>H46-D46</f>
        <v>513893.66000000015</v>
      </c>
      <c r="J46" s="50"/>
      <c r="K46" s="50"/>
    </row>
    <row r="47" spans="1:11" ht="15" customHeight="1" x14ac:dyDescent="0.25">
      <c r="A47" s="32"/>
      <c r="B47" s="31" t="s">
        <v>86</v>
      </c>
      <c r="C47" s="30"/>
      <c r="D47" s="27">
        <v>68173.52</v>
      </c>
      <c r="E47" s="27">
        <v>0</v>
      </c>
      <c r="F47" s="27">
        <f>D47+E47</f>
        <v>68173.52</v>
      </c>
      <c r="G47" s="27">
        <v>28456.44</v>
      </c>
      <c r="H47" s="27">
        <v>28456.44</v>
      </c>
      <c r="I47" s="25">
        <f>H47-D47</f>
        <v>-39717.08</v>
      </c>
      <c r="J47" s="50"/>
      <c r="K47" s="50"/>
    </row>
    <row r="48" spans="1:11" ht="15" customHeight="1" x14ac:dyDescent="0.25">
      <c r="A48" s="32"/>
      <c r="B48" s="31" t="s">
        <v>85</v>
      </c>
      <c r="C48" s="30"/>
      <c r="D48" s="27">
        <v>17043.36</v>
      </c>
      <c r="E48" s="27">
        <v>0</v>
      </c>
      <c r="F48" s="27">
        <f>D48+E48</f>
        <v>17043.36</v>
      </c>
      <c r="G48" s="27">
        <v>21668.04</v>
      </c>
      <c r="H48" s="27">
        <v>21668.04</v>
      </c>
      <c r="I48" s="25">
        <f>H48-D48</f>
        <v>4624.68</v>
      </c>
      <c r="J48" s="50"/>
      <c r="K48" s="50"/>
    </row>
    <row r="49" spans="1:11" ht="15" customHeight="1" x14ac:dyDescent="0.25">
      <c r="A49" s="32"/>
      <c r="B49" s="31" t="s">
        <v>84</v>
      </c>
      <c r="C49" s="30"/>
      <c r="D49" s="27">
        <v>11362.26</v>
      </c>
      <c r="E49" s="27">
        <v>0</v>
      </c>
      <c r="F49" s="27">
        <f>D49+E49</f>
        <v>11362.26</v>
      </c>
      <c r="G49" s="27">
        <v>25858.33</v>
      </c>
      <c r="H49" s="27">
        <v>25858.33</v>
      </c>
      <c r="I49" s="25">
        <f>H49-D49</f>
        <v>14496.070000000002</v>
      </c>
      <c r="J49" s="50"/>
      <c r="K49" s="50"/>
    </row>
    <row r="50" spans="1:11" ht="15" customHeight="1" x14ac:dyDescent="0.25">
      <c r="A50" s="32"/>
      <c r="B50" s="31" t="s">
        <v>83</v>
      </c>
      <c r="C50" s="30"/>
      <c r="D50" s="27">
        <v>2840.59</v>
      </c>
      <c r="E50" s="27">
        <v>3756.77</v>
      </c>
      <c r="F50" s="27">
        <f>D50+E50</f>
        <v>6597.3600000000006</v>
      </c>
      <c r="G50" s="27">
        <v>26113.69</v>
      </c>
      <c r="H50" s="27">
        <v>26113.69</v>
      </c>
      <c r="I50" s="25">
        <f>H50-D50</f>
        <v>23273.1</v>
      </c>
      <c r="J50" s="50"/>
      <c r="K50" s="50"/>
    </row>
    <row r="51" spans="1:11" ht="15" customHeight="1" x14ac:dyDescent="0.25">
      <c r="A51" s="32"/>
      <c r="B51" s="31" t="s">
        <v>82</v>
      </c>
      <c r="C51" s="30"/>
      <c r="D51" s="27">
        <v>791728.96</v>
      </c>
      <c r="E51" s="27">
        <v>0</v>
      </c>
      <c r="F51" s="27">
        <f>D51+E51</f>
        <v>791728.96</v>
      </c>
      <c r="G51" s="27">
        <v>728328</v>
      </c>
      <c r="H51" s="27">
        <v>728328</v>
      </c>
      <c r="I51" s="25">
        <f>H51-D51</f>
        <v>-63400.959999999963</v>
      </c>
      <c r="J51" s="50"/>
      <c r="K51" s="50"/>
    </row>
    <row r="52" spans="1:11" ht="15" customHeight="1" x14ac:dyDescent="0.25">
      <c r="A52" s="32"/>
      <c r="B52" s="31" t="s">
        <v>81</v>
      </c>
      <c r="C52" s="30"/>
      <c r="D52" s="27">
        <v>197932.23</v>
      </c>
      <c r="E52" s="27">
        <v>0</v>
      </c>
      <c r="F52" s="27">
        <f>D52+E52</f>
        <v>197932.23</v>
      </c>
      <c r="G52" s="27">
        <v>47551.63</v>
      </c>
      <c r="H52" s="27">
        <v>47551.63</v>
      </c>
      <c r="I52" s="25">
        <f>H52-D52</f>
        <v>-150380.6</v>
      </c>
      <c r="J52" s="50"/>
      <c r="K52" s="50"/>
    </row>
    <row r="53" spans="1:11" ht="15" customHeight="1" x14ac:dyDescent="0.25">
      <c r="A53" s="32"/>
      <c r="B53" s="31" t="s">
        <v>80</v>
      </c>
      <c r="C53" s="30"/>
      <c r="D53" s="27">
        <v>396040</v>
      </c>
      <c r="E53" s="27">
        <v>0</v>
      </c>
      <c r="F53" s="27">
        <f>D53+E53</f>
        <v>396040</v>
      </c>
      <c r="G53" s="27">
        <v>255401.99</v>
      </c>
      <c r="H53" s="27">
        <v>255401.99</v>
      </c>
      <c r="I53" s="25">
        <f>H53-D53</f>
        <v>-140638.01</v>
      </c>
      <c r="J53" s="50"/>
      <c r="K53" s="50"/>
    </row>
    <row r="54" spans="1:11" ht="15" customHeight="1" x14ac:dyDescent="0.25">
      <c r="A54" s="32"/>
      <c r="B54" s="31" t="s">
        <v>79</v>
      </c>
      <c r="C54" s="30"/>
      <c r="D54" s="27">
        <v>99009.99</v>
      </c>
      <c r="E54" s="27">
        <v>0</v>
      </c>
      <c r="F54" s="27">
        <f>D54+E54</f>
        <v>99009.99</v>
      </c>
      <c r="G54" s="27">
        <v>19947.89</v>
      </c>
      <c r="H54" s="27">
        <v>19947.89</v>
      </c>
      <c r="I54" s="25">
        <f>H54-D54</f>
        <v>-79062.100000000006</v>
      </c>
      <c r="J54" s="50"/>
      <c r="K54" s="50"/>
    </row>
    <row r="55" spans="1:11" ht="15" customHeight="1" x14ac:dyDescent="0.25">
      <c r="A55" s="32"/>
      <c r="B55" s="31" t="s">
        <v>78</v>
      </c>
      <c r="C55" s="30"/>
      <c r="D55" s="27">
        <v>59364.05</v>
      </c>
      <c r="E55" s="27">
        <v>0</v>
      </c>
      <c r="F55" s="27">
        <f>D55+E55</f>
        <v>59364.05</v>
      </c>
      <c r="G55" s="27">
        <v>46155.92</v>
      </c>
      <c r="H55" s="27">
        <v>46155.92</v>
      </c>
      <c r="I55" s="25">
        <f>H55-D55</f>
        <v>-13208.130000000005</v>
      </c>
      <c r="J55" s="50"/>
      <c r="K55" s="50"/>
    </row>
    <row r="56" spans="1:11" ht="15" customHeight="1" x14ac:dyDescent="0.25">
      <c r="A56" s="32"/>
      <c r="B56" s="31" t="s">
        <v>77</v>
      </c>
      <c r="C56" s="30"/>
      <c r="D56" s="27">
        <v>25441.74</v>
      </c>
      <c r="E56" s="27">
        <v>0</v>
      </c>
      <c r="F56" s="27">
        <f>D56+E56</f>
        <v>25441.74</v>
      </c>
      <c r="G56" s="27">
        <v>29475.97</v>
      </c>
      <c r="H56" s="27">
        <v>29475.97</v>
      </c>
      <c r="I56" s="25">
        <f>H56-D56</f>
        <v>4034.2299999999996</v>
      </c>
      <c r="J56" s="50"/>
      <c r="K56" s="50"/>
    </row>
    <row r="57" spans="1:11" ht="15" customHeight="1" x14ac:dyDescent="0.25">
      <c r="A57" s="32"/>
      <c r="B57" s="31" t="s">
        <v>76</v>
      </c>
      <c r="C57" s="30"/>
      <c r="D57" s="27">
        <v>122687.35</v>
      </c>
      <c r="E57" s="27">
        <v>0</v>
      </c>
      <c r="F57" s="27">
        <f>D57+E57</f>
        <v>122687.35</v>
      </c>
      <c r="G57" s="27">
        <v>28559.4</v>
      </c>
      <c r="H57" s="27">
        <v>28559.4</v>
      </c>
      <c r="I57" s="25">
        <f>H57-D57</f>
        <v>-94127.950000000012</v>
      </c>
      <c r="J57" s="50"/>
      <c r="K57" s="50"/>
    </row>
    <row r="58" spans="1:11" ht="15" customHeight="1" x14ac:dyDescent="0.25">
      <c r="A58" s="32"/>
      <c r="B58" s="31" t="s">
        <v>75</v>
      </c>
      <c r="C58" s="30"/>
      <c r="D58" s="27">
        <v>30671.83</v>
      </c>
      <c r="E58" s="27">
        <v>0</v>
      </c>
      <c r="F58" s="27">
        <f>D58+E58</f>
        <v>30671.83</v>
      </c>
      <c r="G58" s="27">
        <v>19271</v>
      </c>
      <c r="H58" s="27">
        <v>19271</v>
      </c>
      <c r="I58" s="25">
        <f>H58-D58</f>
        <v>-11400.830000000002</v>
      </c>
      <c r="J58" s="50"/>
      <c r="K58" s="50"/>
    </row>
    <row r="59" spans="1:11" ht="15" customHeight="1" x14ac:dyDescent="0.25">
      <c r="A59" s="32"/>
      <c r="B59" s="31" t="s">
        <v>74</v>
      </c>
      <c r="C59" s="30"/>
      <c r="D59" s="27">
        <v>2719165</v>
      </c>
      <c r="E59" s="27">
        <v>0</v>
      </c>
      <c r="F59" s="27">
        <f>D59+E59</f>
        <v>2719165</v>
      </c>
      <c r="G59" s="27">
        <v>3423075.12</v>
      </c>
      <c r="H59" s="27">
        <v>3423075.12</v>
      </c>
      <c r="I59" s="25">
        <f>H59-D59</f>
        <v>703910.12000000011</v>
      </c>
      <c r="J59" s="50"/>
      <c r="K59" s="50"/>
    </row>
    <row r="60" spans="1:11" ht="15" customHeight="1" x14ac:dyDescent="0.25">
      <c r="A60" s="32"/>
      <c r="B60" s="31" t="s">
        <v>73</v>
      </c>
      <c r="C60" s="30"/>
      <c r="D60" s="27">
        <v>679791.24</v>
      </c>
      <c r="E60" s="27">
        <v>0</v>
      </c>
      <c r="F60" s="27">
        <f>D60+E60</f>
        <v>679791.24</v>
      </c>
      <c r="G60" s="27">
        <v>126110.28</v>
      </c>
      <c r="H60" s="27">
        <v>126110.28</v>
      </c>
      <c r="I60" s="25">
        <f>H60-D60</f>
        <v>-553680.96</v>
      </c>
      <c r="J60" s="50"/>
      <c r="K60" s="50"/>
    </row>
    <row r="61" spans="1:11" ht="15" customHeight="1" x14ac:dyDescent="0.25">
      <c r="A61" s="32"/>
      <c r="B61" s="31" t="s">
        <v>72</v>
      </c>
      <c r="C61" s="30"/>
      <c r="D61" s="27">
        <v>0</v>
      </c>
      <c r="E61" s="27">
        <v>0</v>
      </c>
      <c r="F61" s="27">
        <f>D61+E61</f>
        <v>0</v>
      </c>
      <c r="G61" s="27">
        <v>565.70000000000005</v>
      </c>
      <c r="H61" s="27">
        <v>565.70000000000005</v>
      </c>
      <c r="I61" s="25">
        <f>H61-D61</f>
        <v>565.70000000000005</v>
      </c>
      <c r="J61" s="50"/>
      <c r="K61" s="50"/>
    </row>
    <row r="62" spans="1:11" ht="15" customHeight="1" x14ac:dyDescent="0.25">
      <c r="A62" s="32"/>
      <c r="B62" s="31" t="s">
        <v>71</v>
      </c>
      <c r="C62" s="30"/>
      <c r="D62" s="27">
        <v>0</v>
      </c>
      <c r="E62" s="27">
        <v>0</v>
      </c>
      <c r="F62" s="27">
        <f>D62+E62</f>
        <v>0</v>
      </c>
      <c r="G62" s="27">
        <v>565.70000000000005</v>
      </c>
      <c r="H62" s="27">
        <v>565.70000000000005</v>
      </c>
      <c r="I62" s="25">
        <f>H62-D62</f>
        <v>565.70000000000005</v>
      </c>
      <c r="J62" s="50"/>
      <c r="K62" s="50"/>
    </row>
    <row r="63" spans="1:11" ht="15" customHeight="1" x14ac:dyDescent="0.25">
      <c r="A63" s="32"/>
      <c r="B63" s="31" t="s">
        <v>70</v>
      </c>
      <c r="C63" s="30"/>
      <c r="D63" s="27">
        <v>0</v>
      </c>
      <c r="E63" s="27">
        <v>63153.89</v>
      </c>
      <c r="F63" s="27">
        <f>D63+E63</f>
        <v>63153.89</v>
      </c>
      <c r="G63" s="27">
        <v>63153.89</v>
      </c>
      <c r="H63" s="27">
        <v>63153.89</v>
      </c>
      <c r="I63" s="25">
        <f>H63-D63</f>
        <v>63153.89</v>
      </c>
      <c r="J63" s="50"/>
      <c r="K63" s="50"/>
    </row>
    <row r="64" spans="1:11" ht="15" customHeight="1" x14ac:dyDescent="0.25">
      <c r="A64" s="32"/>
      <c r="B64" s="31" t="s">
        <v>69</v>
      </c>
      <c r="C64" s="30"/>
      <c r="D64" s="27">
        <v>11718.58</v>
      </c>
      <c r="E64" s="27">
        <v>4629.57</v>
      </c>
      <c r="F64" s="27">
        <f>D64+E64</f>
        <v>16348.15</v>
      </c>
      <c r="G64" s="27">
        <v>20025.2</v>
      </c>
      <c r="H64" s="27">
        <v>20025.2</v>
      </c>
      <c r="I64" s="25">
        <f>H64-D64</f>
        <v>8306.6200000000008</v>
      </c>
      <c r="J64" s="50"/>
      <c r="K64" s="50"/>
    </row>
    <row r="65" spans="1:11" ht="15" customHeight="1" x14ac:dyDescent="0.25">
      <c r="A65" s="32"/>
      <c r="B65" s="31" t="s">
        <v>68</v>
      </c>
      <c r="C65" s="30"/>
      <c r="D65" s="27">
        <v>5022.26</v>
      </c>
      <c r="E65" s="27">
        <v>0</v>
      </c>
      <c r="F65" s="27">
        <f>D65+E65</f>
        <v>5022.26</v>
      </c>
      <c r="G65" s="27">
        <v>5645.57</v>
      </c>
      <c r="H65" s="27">
        <v>5645.57</v>
      </c>
      <c r="I65" s="25">
        <f>H65-D65</f>
        <v>623.30999999999949</v>
      </c>
      <c r="J65" s="50"/>
      <c r="K65" s="50"/>
    </row>
    <row r="66" spans="1:11" ht="15" customHeight="1" x14ac:dyDescent="0.25">
      <c r="A66" s="32"/>
      <c r="B66" s="31" t="s">
        <v>67</v>
      </c>
      <c r="C66" s="30"/>
      <c r="D66" s="27">
        <v>488408.82</v>
      </c>
      <c r="E66" s="27">
        <v>0</v>
      </c>
      <c r="F66" s="27">
        <f>D66+E66</f>
        <v>488408.82</v>
      </c>
      <c r="G66" s="27">
        <v>503533.1</v>
      </c>
      <c r="H66" s="27">
        <v>503533.1</v>
      </c>
      <c r="I66" s="25">
        <f>H66-D66</f>
        <v>15124.27999999997</v>
      </c>
      <c r="J66" s="50"/>
      <c r="K66" s="50"/>
    </row>
    <row r="67" spans="1:11" ht="15" customHeight="1" x14ac:dyDescent="0.25">
      <c r="A67" s="32"/>
      <c r="B67" s="31" t="s">
        <v>66</v>
      </c>
      <c r="C67" s="30"/>
      <c r="D67" s="27">
        <v>122102.22</v>
      </c>
      <c r="E67" s="27">
        <v>0</v>
      </c>
      <c r="F67" s="27">
        <f>D67+E67</f>
        <v>122102.22</v>
      </c>
      <c r="G67" s="27">
        <v>0</v>
      </c>
      <c r="H67" s="27">
        <v>0</v>
      </c>
      <c r="I67" s="25">
        <f>H67-D67</f>
        <v>-122102.22</v>
      </c>
      <c r="J67" s="50"/>
      <c r="K67" s="50"/>
    </row>
    <row r="68" spans="1:11" ht="15" customHeight="1" x14ac:dyDescent="0.25">
      <c r="A68" s="32"/>
      <c r="B68" s="31" t="s">
        <v>65</v>
      </c>
      <c r="C68" s="30"/>
      <c r="D68" s="27">
        <v>11362.26</v>
      </c>
      <c r="E68" s="27">
        <v>0</v>
      </c>
      <c r="F68" s="27">
        <f>D68+E68</f>
        <v>11362.26</v>
      </c>
      <c r="G68" s="27">
        <v>4969.0200000000004</v>
      </c>
      <c r="H68" s="27">
        <v>4969.0200000000004</v>
      </c>
      <c r="I68" s="25">
        <f>H68-D68</f>
        <v>-6393.24</v>
      </c>
      <c r="J68" s="50"/>
      <c r="K68" s="50"/>
    </row>
    <row r="69" spans="1:11" ht="15" customHeight="1" x14ac:dyDescent="0.25">
      <c r="A69" s="32"/>
      <c r="B69" s="31" t="s">
        <v>64</v>
      </c>
      <c r="C69" s="30"/>
      <c r="D69" s="27">
        <v>2840.59</v>
      </c>
      <c r="E69" s="27">
        <v>0</v>
      </c>
      <c r="F69" s="27">
        <f>D69+E69</f>
        <v>2840.59</v>
      </c>
      <c r="G69" s="27">
        <v>3611.34</v>
      </c>
      <c r="H69" s="27">
        <v>3611.34</v>
      </c>
      <c r="I69" s="25">
        <f>H69-D69</f>
        <v>770.75</v>
      </c>
      <c r="J69" s="50"/>
      <c r="K69" s="50"/>
    </row>
    <row r="70" spans="1:11" ht="15" customHeight="1" x14ac:dyDescent="0.25">
      <c r="A70" s="32"/>
      <c r="B70" s="31" t="s">
        <v>63</v>
      </c>
      <c r="C70" s="30"/>
      <c r="D70" s="27">
        <v>0</v>
      </c>
      <c r="E70" s="27">
        <v>13047.02</v>
      </c>
      <c r="F70" s="27">
        <f>D70+E70</f>
        <v>13047.02</v>
      </c>
      <c r="G70" s="27">
        <v>97697.58</v>
      </c>
      <c r="H70" s="27">
        <v>97697.58</v>
      </c>
      <c r="I70" s="25">
        <f>H70-D70</f>
        <v>97697.58</v>
      </c>
      <c r="J70" s="50"/>
      <c r="K70" s="50"/>
    </row>
    <row r="71" spans="1:11" ht="15" customHeight="1" x14ac:dyDescent="0.25">
      <c r="A71" s="32"/>
      <c r="B71" s="31" t="s">
        <v>62</v>
      </c>
      <c r="C71" s="30"/>
      <c r="D71" s="27">
        <v>1591118.12</v>
      </c>
      <c r="E71" s="27">
        <v>0</v>
      </c>
      <c r="F71" s="27">
        <f>D71+E71</f>
        <v>1591118.12</v>
      </c>
      <c r="G71" s="27">
        <v>889792.08</v>
      </c>
      <c r="H71" s="27">
        <v>889792.08</v>
      </c>
      <c r="I71" s="25">
        <f>H71-D71</f>
        <v>-701326.04000000015</v>
      </c>
      <c r="J71" s="50"/>
      <c r="K71" s="50"/>
    </row>
    <row r="72" spans="1:11" ht="15" customHeight="1" x14ac:dyDescent="0.25">
      <c r="A72" s="32"/>
      <c r="B72" s="31" t="s">
        <v>61</v>
      </c>
      <c r="C72" s="30"/>
      <c r="D72" s="27">
        <v>17360.23</v>
      </c>
      <c r="E72" s="27">
        <v>0</v>
      </c>
      <c r="F72" s="27">
        <f>D72+E72</f>
        <v>17360.23</v>
      </c>
      <c r="G72" s="27">
        <v>837.12</v>
      </c>
      <c r="H72" s="27">
        <v>837.12</v>
      </c>
      <c r="I72" s="25">
        <f>H72-D72</f>
        <v>-16523.11</v>
      </c>
      <c r="J72" s="50"/>
      <c r="K72" s="50"/>
    </row>
    <row r="73" spans="1:11" ht="15" customHeight="1" x14ac:dyDescent="0.25">
      <c r="A73" s="32"/>
      <c r="B73" s="31" t="s">
        <v>60</v>
      </c>
      <c r="C73" s="30"/>
      <c r="D73" s="27">
        <v>7440.11</v>
      </c>
      <c r="E73" s="27">
        <v>2096.7800000000002</v>
      </c>
      <c r="F73" s="27">
        <f>D73+E73</f>
        <v>9536.89</v>
      </c>
      <c r="G73" s="27">
        <v>14062.49</v>
      </c>
      <c r="H73" s="27">
        <v>14062.49</v>
      </c>
      <c r="I73" s="25">
        <f>H73-D73</f>
        <v>6622.38</v>
      </c>
      <c r="J73" s="50"/>
      <c r="K73" s="50"/>
    </row>
    <row r="74" spans="1:11" ht="15" customHeight="1" x14ac:dyDescent="0.25">
      <c r="A74" s="32"/>
      <c r="B74" s="31" t="s">
        <v>59</v>
      </c>
      <c r="C74" s="30"/>
      <c r="D74" s="27">
        <v>490.08</v>
      </c>
      <c r="E74" s="27">
        <v>0</v>
      </c>
      <c r="F74" s="27">
        <f>D74+E74</f>
        <v>490.08</v>
      </c>
      <c r="G74" s="27">
        <v>1342.52</v>
      </c>
      <c r="H74" s="27">
        <v>1342.52</v>
      </c>
      <c r="I74" s="25">
        <f>H74-D74</f>
        <v>852.44</v>
      </c>
      <c r="J74" s="50"/>
      <c r="K74" s="50"/>
    </row>
    <row r="75" spans="1:11" ht="15" customHeight="1" x14ac:dyDescent="0.25">
      <c r="A75" s="32"/>
      <c r="B75" s="31" t="s">
        <v>58</v>
      </c>
      <c r="C75" s="30"/>
      <c r="D75" s="27">
        <v>210.06</v>
      </c>
      <c r="E75" s="27">
        <v>0</v>
      </c>
      <c r="F75" s="27">
        <f>D75+E75</f>
        <v>210.06</v>
      </c>
      <c r="G75" s="27">
        <v>0</v>
      </c>
      <c r="H75" s="27">
        <v>0</v>
      </c>
      <c r="I75" s="25">
        <f>H75-D75</f>
        <v>-210.06</v>
      </c>
      <c r="J75" s="50"/>
      <c r="K75" s="50"/>
    </row>
    <row r="76" spans="1:11" ht="15" customHeight="1" x14ac:dyDescent="0.25">
      <c r="A76" s="32"/>
      <c r="B76" s="31" t="s">
        <v>57</v>
      </c>
      <c r="C76" s="30"/>
      <c r="D76" s="27">
        <v>43771.25</v>
      </c>
      <c r="E76" s="27">
        <v>0</v>
      </c>
      <c r="F76" s="27">
        <f>D76+E76</f>
        <v>43771.25</v>
      </c>
      <c r="G76" s="27">
        <v>56451.16</v>
      </c>
      <c r="H76" s="27">
        <v>56451.16</v>
      </c>
      <c r="I76" s="25">
        <f>H76-D76</f>
        <v>12679.910000000003</v>
      </c>
      <c r="J76" s="50"/>
      <c r="K76" s="50"/>
    </row>
    <row r="77" spans="1:11" ht="15" customHeight="1" x14ac:dyDescent="0.25">
      <c r="A77" s="32"/>
      <c r="B77" s="31" t="s">
        <v>56</v>
      </c>
      <c r="C77" s="30"/>
      <c r="D77" s="27">
        <v>65656.88</v>
      </c>
      <c r="E77" s="27">
        <v>0</v>
      </c>
      <c r="F77" s="27">
        <f>D77+E77</f>
        <v>65656.88</v>
      </c>
      <c r="G77" s="27">
        <v>43249.41</v>
      </c>
      <c r="H77" s="27">
        <v>43249.41</v>
      </c>
      <c r="I77" s="25">
        <f>H77-D77</f>
        <v>-22407.47</v>
      </c>
      <c r="J77" s="50"/>
      <c r="K77" s="50"/>
    </row>
    <row r="78" spans="1:11" ht="15" customHeight="1" x14ac:dyDescent="0.25">
      <c r="A78" s="32"/>
      <c r="B78" s="31" t="s">
        <v>55</v>
      </c>
      <c r="C78" s="30"/>
      <c r="D78" s="27">
        <v>829.68</v>
      </c>
      <c r="E78" s="27">
        <v>0</v>
      </c>
      <c r="F78" s="27">
        <f>D78+E78</f>
        <v>829.68</v>
      </c>
      <c r="G78" s="27">
        <v>1899.5</v>
      </c>
      <c r="H78" s="27">
        <v>1899.5</v>
      </c>
      <c r="I78" s="25">
        <f>H78-D78</f>
        <v>1069.8200000000002</v>
      </c>
      <c r="J78" s="50"/>
      <c r="K78" s="50"/>
    </row>
    <row r="79" spans="1:11" ht="15" customHeight="1" x14ac:dyDescent="0.25">
      <c r="A79" s="32"/>
      <c r="B79" s="31" t="s">
        <v>54</v>
      </c>
      <c r="C79" s="30"/>
      <c r="D79" s="27">
        <v>1244.54</v>
      </c>
      <c r="E79" s="27">
        <v>0</v>
      </c>
      <c r="F79" s="27">
        <f>D79+E79</f>
        <v>1244.54</v>
      </c>
      <c r="G79" s="27">
        <v>379.9</v>
      </c>
      <c r="H79" s="27">
        <v>379.9</v>
      </c>
      <c r="I79" s="25">
        <f>H79-D79</f>
        <v>-864.64</v>
      </c>
      <c r="J79" s="50"/>
      <c r="K79" s="50"/>
    </row>
    <row r="80" spans="1:11" ht="15" customHeight="1" x14ac:dyDescent="0.25">
      <c r="A80" s="32"/>
      <c r="B80" s="31" t="s">
        <v>53</v>
      </c>
      <c r="C80" s="30"/>
      <c r="D80" s="27">
        <v>13500000</v>
      </c>
      <c r="E80" s="27">
        <v>0</v>
      </c>
      <c r="F80" s="27">
        <f>D80+E80</f>
        <v>13500000</v>
      </c>
      <c r="G80" s="27">
        <v>7585700.71</v>
      </c>
      <c r="H80" s="27">
        <v>7585700.71</v>
      </c>
      <c r="I80" s="25">
        <f>H80-D80</f>
        <v>-5914299.29</v>
      </c>
      <c r="J80" s="50"/>
      <c r="K80" s="50"/>
    </row>
    <row r="81" spans="1:11" ht="15" customHeight="1" x14ac:dyDescent="0.25">
      <c r="A81" s="32"/>
      <c r="B81" s="31" t="s">
        <v>52</v>
      </c>
      <c r="C81" s="30"/>
      <c r="D81" s="27">
        <v>1500000</v>
      </c>
      <c r="E81" s="27">
        <v>0</v>
      </c>
      <c r="F81" s="27">
        <f>D81+E81</f>
        <v>1500000</v>
      </c>
      <c r="G81" s="27">
        <v>547552.84</v>
      </c>
      <c r="H81" s="27">
        <v>547552.84</v>
      </c>
      <c r="I81" s="25">
        <f>H81-D81</f>
        <v>-952447.16</v>
      </c>
      <c r="J81" s="50"/>
      <c r="K81" s="50"/>
    </row>
    <row r="82" spans="1:11" ht="15" customHeight="1" x14ac:dyDescent="0.25">
      <c r="A82" s="32"/>
      <c r="B82" s="31" t="s">
        <v>51</v>
      </c>
      <c r="C82" s="30"/>
      <c r="D82" s="27">
        <v>3780000</v>
      </c>
      <c r="E82" s="27">
        <v>0</v>
      </c>
      <c r="F82" s="27">
        <f>D82+E82</f>
        <v>3780000</v>
      </c>
      <c r="G82" s="27">
        <v>411298.27</v>
      </c>
      <c r="H82" s="27">
        <v>411298.27</v>
      </c>
      <c r="I82" s="25">
        <f>H82-D82</f>
        <v>-3368701.73</v>
      </c>
      <c r="J82" s="50"/>
      <c r="K82" s="50"/>
    </row>
    <row r="83" spans="1:11" ht="15" customHeight="1" x14ac:dyDescent="0.25">
      <c r="A83" s="32"/>
      <c r="B83" s="31" t="s">
        <v>50</v>
      </c>
      <c r="C83" s="30"/>
      <c r="D83" s="27">
        <v>346955.64</v>
      </c>
      <c r="E83" s="27">
        <v>0</v>
      </c>
      <c r="F83" s="27">
        <f>D83+E83</f>
        <v>346955.64</v>
      </c>
      <c r="G83" s="27">
        <v>38605.29</v>
      </c>
      <c r="H83" s="27">
        <v>38605.29</v>
      </c>
      <c r="I83" s="25">
        <f>H83-D83</f>
        <v>-308350.35000000003</v>
      </c>
      <c r="J83" s="50"/>
      <c r="K83" s="50"/>
    </row>
    <row r="84" spans="1:11" ht="15" customHeight="1" x14ac:dyDescent="0.25">
      <c r="A84" s="32"/>
      <c r="B84" s="31" t="s">
        <v>49</v>
      </c>
      <c r="C84" s="30"/>
      <c r="D84" s="27">
        <v>0</v>
      </c>
      <c r="E84" s="27">
        <v>0</v>
      </c>
      <c r="F84" s="27">
        <f>D84+E84</f>
        <v>0</v>
      </c>
      <c r="G84" s="27">
        <v>2000</v>
      </c>
      <c r="H84" s="27">
        <v>2000</v>
      </c>
      <c r="I84" s="25">
        <f>H84-D84</f>
        <v>2000</v>
      </c>
      <c r="J84" s="50"/>
      <c r="K84" s="50"/>
    </row>
    <row r="85" spans="1:11" ht="15" customHeight="1" x14ac:dyDescent="0.25">
      <c r="A85" s="32"/>
      <c r="B85" s="31" t="s">
        <v>48</v>
      </c>
      <c r="C85" s="30"/>
      <c r="D85" s="27">
        <v>0</v>
      </c>
      <c r="E85" s="27">
        <v>0</v>
      </c>
      <c r="F85" s="27">
        <f>D85+E85</f>
        <v>0</v>
      </c>
      <c r="G85" s="27">
        <v>2502.84</v>
      </c>
      <c r="H85" s="27">
        <v>2502.84</v>
      </c>
      <c r="I85" s="25">
        <f>H85-D85</f>
        <v>2502.84</v>
      </c>
      <c r="J85" s="50"/>
      <c r="K85" s="50"/>
    </row>
    <row r="86" spans="1:11" ht="15" customHeight="1" x14ac:dyDescent="0.25">
      <c r="A86" s="32"/>
      <c r="B86" s="31" t="s">
        <v>47</v>
      </c>
      <c r="C86" s="30"/>
      <c r="D86" s="27">
        <v>0</v>
      </c>
      <c r="E86" s="27">
        <v>0</v>
      </c>
      <c r="F86" s="27">
        <f>D86+E86</f>
        <v>0</v>
      </c>
      <c r="G86" s="27">
        <v>0</v>
      </c>
      <c r="H86" s="27">
        <v>0</v>
      </c>
      <c r="I86" s="25">
        <f>H86-D86</f>
        <v>0</v>
      </c>
      <c r="J86" s="50"/>
      <c r="K86" s="50"/>
    </row>
    <row r="87" spans="1:11" ht="15" customHeight="1" x14ac:dyDescent="0.25">
      <c r="A87" s="32"/>
      <c r="B87" s="31" t="s">
        <v>46</v>
      </c>
      <c r="C87" s="30"/>
      <c r="D87" s="27">
        <v>0</v>
      </c>
      <c r="E87" s="27">
        <v>0</v>
      </c>
      <c r="F87" s="27">
        <f>D87+E87</f>
        <v>0</v>
      </c>
      <c r="G87" s="27">
        <v>6619.06</v>
      </c>
      <c r="H87" s="27">
        <v>6619.06</v>
      </c>
      <c r="I87" s="25">
        <f>H87-D87</f>
        <v>6619.06</v>
      </c>
      <c r="J87" s="50"/>
      <c r="K87" s="50"/>
    </row>
    <row r="88" spans="1:11" ht="15" customHeight="1" x14ac:dyDescent="0.25">
      <c r="A88" s="32"/>
      <c r="B88" s="31" t="s">
        <v>45</v>
      </c>
      <c r="C88" s="30"/>
      <c r="D88" s="27">
        <v>0</v>
      </c>
      <c r="E88" s="27">
        <v>0</v>
      </c>
      <c r="F88" s="27">
        <f>D88+E88</f>
        <v>0</v>
      </c>
      <c r="G88" s="27">
        <v>0</v>
      </c>
      <c r="H88" s="27">
        <v>0</v>
      </c>
      <c r="I88" s="25">
        <f>H88-D88</f>
        <v>0</v>
      </c>
      <c r="J88" s="50"/>
      <c r="K88" s="50"/>
    </row>
    <row r="89" spans="1:11" ht="15" customHeight="1" x14ac:dyDescent="0.25">
      <c r="A89" s="32"/>
      <c r="B89" s="31" t="s">
        <v>44</v>
      </c>
      <c r="C89" s="30"/>
      <c r="D89" s="27">
        <v>0</v>
      </c>
      <c r="E89" s="27">
        <v>176355</v>
      </c>
      <c r="F89" s="27">
        <f>D89+E89</f>
        <v>176355</v>
      </c>
      <c r="G89" s="27">
        <v>215880</v>
      </c>
      <c r="H89" s="27">
        <v>215880</v>
      </c>
      <c r="I89" s="25">
        <f>H89-D89</f>
        <v>215880</v>
      </c>
      <c r="J89" s="50"/>
      <c r="K89" s="50"/>
    </row>
    <row r="90" spans="1:11" ht="15" customHeight="1" x14ac:dyDescent="0.25">
      <c r="A90" s="32"/>
      <c r="B90" s="31" t="s">
        <v>43</v>
      </c>
      <c r="C90" s="30"/>
      <c r="D90" s="27">
        <v>0</v>
      </c>
      <c r="E90" s="27">
        <v>0</v>
      </c>
      <c r="F90" s="27">
        <f>D90+E90</f>
        <v>0</v>
      </c>
      <c r="G90" s="27">
        <v>4392</v>
      </c>
      <c r="H90" s="27">
        <v>4392</v>
      </c>
      <c r="I90" s="25">
        <f>H90-D90</f>
        <v>4392</v>
      </c>
      <c r="J90" s="50"/>
      <c r="K90" s="50"/>
    </row>
    <row r="91" spans="1:11" ht="15" customHeight="1" x14ac:dyDescent="0.25">
      <c r="A91" s="32"/>
      <c r="B91" s="31" t="s">
        <v>11</v>
      </c>
      <c r="C91" s="30"/>
      <c r="D91" s="27">
        <v>11002</v>
      </c>
      <c r="E91" s="27">
        <v>84421.55</v>
      </c>
      <c r="F91" s="27">
        <f>D91+E91</f>
        <v>95423.55</v>
      </c>
      <c r="G91" s="27">
        <v>124651.96</v>
      </c>
      <c r="H91" s="27">
        <v>124651.96</v>
      </c>
      <c r="I91" s="25">
        <f>H91-D91</f>
        <v>113649.96</v>
      </c>
      <c r="J91" s="50"/>
      <c r="K91" s="50"/>
    </row>
    <row r="92" spans="1:11" ht="15" customHeight="1" x14ac:dyDescent="0.25">
      <c r="A92" s="32"/>
      <c r="B92" s="31" t="s">
        <v>42</v>
      </c>
      <c r="C92" s="30"/>
      <c r="D92" s="27">
        <v>0</v>
      </c>
      <c r="E92" s="27">
        <v>592194.27</v>
      </c>
      <c r="F92" s="27">
        <f>D92+E92</f>
        <v>592194.27</v>
      </c>
      <c r="G92" s="27">
        <v>592194.27</v>
      </c>
      <c r="H92" s="27">
        <v>592194.27</v>
      </c>
      <c r="I92" s="25">
        <f>H92-D92</f>
        <v>592194.27</v>
      </c>
      <c r="J92" s="50"/>
      <c r="K92" s="50"/>
    </row>
    <row r="93" spans="1:11" ht="15" customHeight="1" x14ac:dyDescent="0.25">
      <c r="A93" s="32"/>
      <c r="B93" s="31" t="s">
        <v>41</v>
      </c>
      <c r="C93" s="30"/>
      <c r="D93" s="27">
        <v>0</v>
      </c>
      <c r="E93" s="27">
        <v>947474.5</v>
      </c>
      <c r="F93" s="27">
        <f>D93+E93</f>
        <v>947474.5</v>
      </c>
      <c r="G93" s="27">
        <v>947474.5</v>
      </c>
      <c r="H93" s="27">
        <v>947474.5</v>
      </c>
      <c r="I93" s="25">
        <f>H93-D93</f>
        <v>947474.5</v>
      </c>
      <c r="J93" s="50"/>
      <c r="K93" s="50"/>
    </row>
    <row r="94" spans="1:11" ht="15" customHeight="1" x14ac:dyDescent="0.25">
      <c r="A94" s="32"/>
      <c r="B94" s="31" t="s">
        <v>40</v>
      </c>
      <c r="C94" s="30"/>
      <c r="D94" s="27">
        <v>0</v>
      </c>
      <c r="E94" s="27">
        <v>0</v>
      </c>
      <c r="F94" s="27">
        <f>D94+E94</f>
        <v>0</v>
      </c>
      <c r="G94" s="27">
        <v>325.70999999999998</v>
      </c>
      <c r="H94" s="27">
        <v>325.70999999999998</v>
      </c>
      <c r="I94" s="25">
        <f>H94-D94</f>
        <v>325.70999999999998</v>
      </c>
      <c r="J94" s="50"/>
      <c r="K94" s="50"/>
    </row>
    <row r="95" spans="1:11" ht="15" customHeight="1" x14ac:dyDescent="0.25">
      <c r="A95" s="32"/>
      <c r="B95" s="31" t="s">
        <v>39</v>
      </c>
      <c r="C95" s="30"/>
      <c r="D95" s="27">
        <v>0</v>
      </c>
      <c r="E95" s="27">
        <v>11531940.609999999</v>
      </c>
      <c r="F95" s="27">
        <f>D95+E95</f>
        <v>11531940.609999999</v>
      </c>
      <c r="G95" s="27">
        <v>11531940.609999999</v>
      </c>
      <c r="H95" s="27">
        <v>11531940.609999999</v>
      </c>
      <c r="I95" s="25">
        <f>H95-D95</f>
        <v>11531940.609999999</v>
      </c>
      <c r="J95" s="50"/>
      <c r="K95" s="50"/>
    </row>
    <row r="96" spans="1:11" ht="15" customHeight="1" x14ac:dyDescent="0.25">
      <c r="A96" s="32"/>
      <c r="B96" s="31" t="s">
        <v>38</v>
      </c>
      <c r="C96" s="30"/>
      <c r="D96" s="27">
        <v>0</v>
      </c>
      <c r="E96" s="27">
        <v>16112109</v>
      </c>
      <c r="F96" s="27">
        <f>D96+E96</f>
        <v>16112109</v>
      </c>
      <c r="G96" s="27">
        <v>16112109</v>
      </c>
      <c r="H96" s="27">
        <v>16112109</v>
      </c>
      <c r="I96" s="25">
        <f>H96-D96</f>
        <v>16112109</v>
      </c>
      <c r="J96" s="50"/>
      <c r="K96" s="50"/>
    </row>
    <row r="97" spans="1:13" ht="15" customHeight="1" x14ac:dyDescent="0.25">
      <c r="A97" s="45"/>
      <c r="B97" s="44" t="s">
        <v>37</v>
      </c>
      <c r="C97" s="43"/>
      <c r="D97" s="27">
        <v>0</v>
      </c>
      <c r="E97" s="27">
        <v>0</v>
      </c>
      <c r="F97" s="27">
        <f>D97+E97</f>
        <v>0</v>
      </c>
      <c r="G97" s="27">
        <v>0</v>
      </c>
      <c r="H97" s="27">
        <v>0</v>
      </c>
      <c r="I97" s="25">
        <f>H97-D97</f>
        <v>0</v>
      </c>
      <c r="J97" s="50"/>
      <c r="K97" s="50"/>
    </row>
    <row r="98" spans="1:13" ht="36.75" customHeight="1" x14ac:dyDescent="0.25">
      <c r="A98" s="49" t="s">
        <v>7</v>
      </c>
      <c r="B98" s="48"/>
      <c r="C98" s="47"/>
      <c r="D98" s="37">
        <v>40000000</v>
      </c>
      <c r="E98" s="37">
        <v>0</v>
      </c>
      <c r="F98" s="37">
        <f>SUM(F99)</f>
        <v>40000000</v>
      </c>
      <c r="G98" s="37">
        <v>37868289</v>
      </c>
      <c r="H98" s="37">
        <v>37868289</v>
      </c>
      <c r="I98" s="37">
        <f>SUM(I99)</f>
        <v>-2131711</v>
      </c>
      <c r="J98" s="50"/>
      <c r="K98" s="50"/>
    </row>
    <row r="99" spans="1:13" ht="15" customHeight="1" x14ac:dyDescent="0.25">
      <c r="A99" s="45"/>
      <c r="B99" s="44" t="s">
        <v>6</v>
      </c>
      <c r="C99" s="43"/>
      <c r="D99" s="27">
        <v>40000000</v>
      </c>
      <c r="E99" s="27">
        <v>0</v>
      </c>
      <c r="F99" s="27">
        <f>D99+E99</f>
        <v>40000000</v>
      </c>
      <c r="G99" s="27">
        <v>37868289</v>
      </c>
      <c r="H99" s="27">
        <v>37868289</v>
      </c>
      <c r="I99" s="25">
        <f>H99-D99</f>
        <v>-2131711</v>
      </c>
      <c r="J99" s="50"/>
      <c r="K99" s="50"/>
    </row>
    <row r="100" spans="1:13" ht="25.5" customHeight="1" x14ac:dyDescent="0.25">
      <c r="A100" s="97" t="s">
        <v>5</v>
      </c>
      <c r="B100" s="96"/>
      <c r="C100" s="96"/>
      <c r="D100" s="37">
        <v>40000000</v>
      </c>
      <c r="E100" s="37">
        <v>0</v>
      </c>
      <c r="F100" s="37">
        <f>SUM(F101:F102)</f>
        <v>40000000</v>
      </c>
      <c r="G100" s="37">
        <v>30000000</v>
      </c>
      <c r="H100" s="37">
        <v>0</v>
      </c>
      <c r="I100" s="37">
        <f>SUM(I101:I102)</f>
        <v>-40000000</v>
      </c>
      <c r="J100" s="50"/>
      <c r="K100" s="50"/>
    </row>
    <row r="101" spans="1:13" ht="25.5" customHeight="1" x14ac:dyDescent="0.25">
      <c r="A101" s="45"/>
      <c r="B101" s="44" t="s">
        <v>4</v>
      </c>
      <c r="C101" s="43"/>
      <c r="D101" s="27">
        <v>0</v>
      </c>
      <c r="E101" s="27">
        <v>0</v>
      </c>
      <c r="F101" s="27">
        <f>D101+E101</f>
        <v>0</v>
      </c>
      <c r="G101" s="27">
        <v>0</v>
      </c>
      <c r="H101" s="27">
        <v>0</v>
      </c>
      <c r="I101" s="25">
        <f>H101-D101</f>
        <v>0</v>
      </c>
      <c r="J101" s="50"/>
      <c r="K101" s="50"/>
    </row>
    <row r="102" spans="1:13" ht="25.5" customHeight="1" x14ac:dyDescent="0.25">
      <c r="A102" s="45"/>
      <c r="B102" s="44" t="s">
        <v>3</v>
      </c>
      <c r="C102" s="43"/>
      <c r="D102" s="27">
        <v>40000000</v>
      </c>
      <c r="E102" s="27">
        <v>0</v>
      </c>
      <c r="F102" s="27">
        <f>D102+E102</f>
        <v>40000000</v>
      </c>
      <c r="G102" s="27">
        <v>30000000</v>
      </c>
      <c r="H102" s="27">
        <v>0</v>
      </c>
      <c r="I102" s="25">
        <f>H102-D102</f>
        <v>-40000000</v>
      </c>
      <c r="J102" s="50"/>
      <c r="K102" s="50"/>
    </row>
    <row r="103" spans="1:13" ht="15" customHeight="1" x14ac:dyDescent="0.25">
      <c r="A103" s="97" t="s">
        <v>2</v>
      </c>
      <c r="B103" s="96"/>
      <c r="C103" s="96"/>
      <c r="D103" s="37">
        <v>0</v>
      </c>
      <c r="E103" s="95">
        <v>0</v>
      </c>
      <c r="F103" s="35">
        <v>0</v>
      </c>
      <c r="G103" s="95">
        <v>0</v>
      </c>
      <c r="H103" s="37">
        <v>0</v>
      </c>
      <c r="I103" s="33">
        <f>H103-D103</f>
        <v>0</v>
      </c>
      <c r="K103" s="50"/>
    </row>
    <row r="104" spans="1:13" s="4" customFormat="1" ht="11.25" customHeight="1" thickBot="1" x14ac:dyDescent="0.3">
      <c r="A104" s="94"/>
      <c r="B104" s="93"/>
      <c r="C104" s="92"/>
      <c r="D104" s="91"/>
      <c r="E104" s="91"/>
      <c r="F104" s="91"/>
      <c r="G104" s="91"/>
      <c r="H104" s="91"/>
      <c r="I104" s="90"/>
      <c r="K104" s="50"/>
    </row>
    <row r="105" spans="1:13" s="4" customFormat="1" ht="20.25" customHeight="1" x14ac:dyDescent="0.25">
      <c r="A105" s="89"/>
      <c r="B105" s="88" t="s">
        <v>1</v>
      </c>
      <c r="C105" s="87"/>
      <c r="D105" s="86">
        <f>D8+D11+D12+D17+D98+D100+D103</f>
        <v>956626843.98000026</v>
      </c>
      <c r="E105" s="86">
        <f>E8+E11+E12+E17+E98+E100+E103</f>
        <v>39118636.579999998</v>
      </c>
      <c r="F105" s="86">
        <f>F8+F11+F12+F17+F98+F100+F103</f>
        <v>995745480.55999994</v>
      </c>
      <c r="G105" s="86">
        <f>G8+G11+G12+G17+G98+G100+G103</f>
        <v>846127985.69000053</v>
      </c>
      <c r="H105" s="85">
        <f>H8+H11+H12+H17+H98+H100+H103</f>
        <v>816127985.69000053</v>
      </c>
      <c r="I105" s="84">
        <v>0</v>
      </c>
      <c r="J105" s="54"/>
      <c r="K105" s="50"/>
    </row>
    <row r="106" spans="1:13" s="4" customFormat="1" ht="12.75" customHeight="1" thickBot="1" x14ac:dyDescent="0.3">
      <c r="A106" s="83"/>
      <c r="B106" s="82"/>
      <c r="C106" s="82"/>
      <c r="D106" s="81"/>
      <c r="E106" s="81"/>
      <c r="F106" s="81"/>
      <c r="G106" s="11" t="s">
        <v>36</v>
      </c>
      <c r="H106" s="80"/>
      <c r="I106" s="79"/>
      <c r="J106" s="5"/>
      <c r="K106" s="50"/>
    </row>
    <row r="107" spans="1:13" s="4" customFormat="1" ht="15" customHeight="1" x14ac:dyDescent="0.25">
      <c r="A107" s="78" t="s">
        <v>35</v>
      </c>
      <c r="B107" s="77"/>
      <c r="C107" s="76"/>
      <c r="D107" s="75" t="s">
        <v>34</v>
      </c>
      <c r="E107" s="74"/>
      <c r="F107" s="74"/>
      <c r="G107" s="74"/>
      <c r="H107" s="73"/>
      <c r="I107" s="72" t="s">
        <v>33</v>
      </c>
      <c r="K107" s="50"/>
      <c r="M107" s="54"/>
    </row>
    <row r="108" spans="1:13" s="4" customFormat="1" ht="24" x14ac:dyDescent="0.25">
      <c r="A108" s="71"/>
      <c r="B108" s="70"/>
      <c r="C108" s="69"/>
      <c r="D108" s="67" t="s">
        <v>32</v>
      </c>
      <c r="E108" s="68" t="s">
        <v>31</v>
      </c>
      <c r="F108" s="67" t="s">
        <v>30</v>
      </c>
      <c r="G108" s="67" t="s">
        <v>29</v>
      </c>
      <c r="H108" s="67" t="s">
        <v>28</v>
      </c>
      <c r="I108" s="66"/>
      <c r="K108" s="50"/>
      <c r="M108" s="54"/>
    </row>
    <row r="109" spans="1:13" s="4" customFormat="1" ht="14.25" customHeight="1" thickBot="1" x14ac:dyDescent="0.3">
      <c r="A109" s="65"/>
      <c r="B109" s="64"/>
      <c r="C109" s="63"/>
      <c r="D109" s="62" t="s">
        <v>27</v>
      </c>
      <c r="E109" s="62" t="s">
        <v>26</v>
      </c>
      <c r="F109" s="62" t="s">
        <v>25</v>
      </c>
      <c r="G109" s="62" t="s">
        <v>24</v>
      </c>
      <c r="H109" s="62" t="s">
        <v>23</v>
      </c>
      <c r="I109" s="61" t="s">
        <v>22</v>
      </c>
      <c r="K109" s="50"/>
      <c r="M109" s="54"/>
    </row>
    <row r="110" spans="1:13" s="4" customFormat="1" ht="24" customHeight="1" x14ac:dyDescent="0.25">
      <c r="A110" s="60" t="s">
        <v>21</v>
      </c>
      <c r="B110" s="59"/>
      <c r="C110" s="58"/>
      <c r="D110" s="57">
        <f>D111+D112+D113+D114+D115+D116+D117+D118</f>
        <v>0</v>
      </c>
      <c r="E110" s="57">
        <f>E111+E112+E113+E114+E115+E116+E117+E118</f>
        <v>0</v>
      </c>
      <c r="F110" s="57">
        <f>F111+F112+F113+F114+F115+F116+F117+F118</f>
        <v>0</v>
      </c>
      <c r="G110" s="57">
        <f>G111+G112+G113+G114+G115+G116+G117+G118</f>
        <v>0</v>
      </c>
      <c r="H110" s="57">
        <f>H111+H112+H113+H114+H115+H116+H117+H118</f>
        <v>0</v>
      </c>
      <c r="I110" s="56">
        <f>I111+I112+I113+I114+I115+I116+I117+I118</f>
        <v>0</v>
      </c>
      <c r="J110" s="55"/>
      <c r="K110" s="50"/>
      <c r="M110" s="54"/>
    </row>
    <row r="111" spans="1:13" s="4" customFormat="1" x14ac:dyDescent="0.25">
      <c r="A111" s="32"/>
      <c r="B111" s="31" t="s">
        <v>20</v>
      </c>
      <c r="C111" s="30"/>
      <c r="D111" s="29"/>
      <c r="E111" s="28">
        <v>0</v>
      </c>
      <c r="F111" s="27">
        <f>D111+E111</f>
        <v>0</v>
      </c>
      <c r="G111" s="26">
        <v>0</v>
      </c>
      <c r="H111" s="26">
        <v>0</v>
      </c>
      <c r="I111" s="25">
        <f>H111-D111</f>
        <v>0</v>
      </c>
      <c r="K111" s="50"/>
      <c r="M111" s="54"/>
    </row>
    <row r="112" spans="1:13" s="4" customFormat="1" ht="15" customHeight="1" x14ac:dyDescent="0.25">
      <c r="A112" s="32"/>
      <c r="B112" s="31" t="s">
        <v>13</v>
      </c>
      <c r="C112" s="30"/>
      <c r="D112" s="29"/>
      <c r="E112" s="28">
        <v>0</v>
      </c>
      <c r="F112" s="27">
        <f>D112+E112</f>
        <v>0</v>
      </c>
      <c r="G112" s="26">
        <v>0</v>
      </c>
      <c r="H112" s="26">
        <v>0</v>
      </c>
      <c r="I112" s="25">
        <f>H112-D112</f>
        <v>0</v>
      </c>
      <c r="K112" s="50"/>
      <c r="M112" s="54"/>
    </row>
    <row r="113" spans="1:13" s="4" customFormat="1" ht="15" customHeight="1" x14ac:dyDescent="0.25">
      <c r="A113" s="32"/>
      <c r="B113" s="31" t="s">
        <v>19</v>
      </c>
      <c r="C113" s="30"/>
      <c r="D113" s="29"/>
      <c r="E113" s="28">
        <v>0</v>
      </c>
      <c r="F113" s="27">
        <f>D113+E113</f>
        <v>0</v>
      </c>
      <c r="G113" s="26">
        <v>0</v>
      </c>
      <c r="H113" s="26">
        <v>0</v>
      </c>
      <c r="I113" s="25">
        <f>H113-D113</f>
        <v>0</v>
      </c>
      <c r="K113" s="50"/>
      <c r="M113" s="54"/>
    </row>
    <row r="114" spans="1:13" s="4" customFormat="1" x14ac:dyDescent="0.25">
      <c r="A114" s="32"/>
      <c r="B114" s="31" t="s">
        <v>18</v>
      </c>
      <c r="C114" s="30"/>
      <c r="D114" s="29"/>
      <c r="E114" s="28">
        <v>0</v>
      </c>
      <c r="F114" s="27">
        <f>D114+E114</f>
        <v>0</v>
      </c>
      <c r="G114" s="26">
        <v>0</v>
      </c>
      <c r="H114" s="26">
        <v>0</v>
      </c>
      <c r="I114" s="25">
        <f>H114-D114</f>
        <v>0</v>
      </c>
      <c r="K114" s="50"/>
    </row>
    <row r="115" spans="1:13" s="4" customFormat="1" x14ac:dyDescent="0.25">
      <c r="A115" s="32"/>
      <c r="B115" s="31" t="s">
        <v>17</v>
      </c>
      <c r="C115" s="30"/>
      <c r="D115" s="29"/>
      <c r="E115" s="28">
        <v>0</v>
      </c>
      <c r="F115" s="27">
        <f>D115+E115</f>
        <v>0</v>
      </c>
      <c r="G115" s="26">
        <v>0</v>
      </c>
      <c r="H115" s="26">
        <v>0</v>
      </c>
      <c r="I115" s="25">
        <f>H115-D115</f>
        <v>0</v>
      </c>
      <c r="K115" s="50"/>
    </row>
    <row r="116" spans="1:13" s="4" customFormat="1" ht="15" customHeight="1" x14ac:dyDescent="0.25">
      <c r="A116" s="32"/>
      <c r="B116" s="31" t="s">
        <v>16</v>
      </c>
      <c r="C116" s="30"/>
      <c r="D116" s="29"/>
      <c r="E116" s="28">
        <v>0</v>
      </c>
      <c r="F116" s="27">
        <f>D116+E116</f>
        <v>0</v>
      </c>
      <c r="G116" s="26">
        <v>0</v>
      </c>
      <c r="H116" s="26">
        <v>0</v>
      </c>
      <c r="I116" s="25">
        <f>H116-D116</f>
        <v>0</v>
      </c>
      <c r="K116" s="50"/>
    </row>
    <row r="117" spans="1:13" s="4" customFormat="1" ht="38.25" customHeight="1" x14ac:dyDescent="0.25">
      <c r="A117" s="32"/>
      <c r="B117" s="31" t="s">
        <v>15</v>
      </c>
      <c r="C117" s="30"/>
      <c r="D117" s="29"/>
      <c r="E117" s="28">
        <v>0</v>
      </c>
      <c r="F117" s="27">
        <f>D117+E117</f>
        <v>0</v>
      </c>
      <c r="G117" s="26">
        <v>0</v>
      </c>
      <c r="H117" s="26">
        <v>0</v>
      </c>
      <c r="I117" s="25">
        <f>H117-D117</f>
        <v>0</v>
      </c>
      <c r="K117" s="50"/>
    </row>
    <row r="118" spans="1:13" s="4" customFormat="1" ht="23.25" customHeight="1" x14ac:dyDescent="0.25">
      <c r="A118" s="32"/>
      <c r="B118" s="31" t="s">
        <v>5</v>
      </c>
      <c r="C118" s="30"/>
      <c r="D118" s="29"/>
      <c r="E118" s="28">
        <v>0</v>
      </c>
      <c r="F118" s="27">
        <f>D118+E118</f>
        <v>0</v>
      </c>
      <c r="G118" s="26">
        <v>0</v>
      </c>
      <c r="H118" s="26">
        <v>0</v>
      </c>
      <c r="I118" s="25">
        <f>H118-D118</f>
        <v>0</v>
      </c>
      <c r="K118" s="50"/>
    </row>
    <row r="119" spans="1:13" s="4" customFormat="1" ht="59.25" customHeight="1" x14ac:dyDescent="0.25">
      <c r="A119" s="53" t="s">
        <v>14</v>
      </c>
      <c r="B119" s="52"/>
      <c r="C119" s="51"/>
      <c r="D119" s="37">
        <f>SUM(D121,D125,D208,D206)</f>
        <v>956626843.98000026</v>
      </c>
      <c r="E119" s="37">
        <f>SUM(E121,E125,E208,E206)</f>
        <v>39118636.579999998</v>
      </c>
      <c r="F119" s="37">
        <f>SUM(F121,F125,F208,F206)</f>
        <v>995745480.55999994</v>
      </c>
      <c r="G119" s="37">
        <f>SUM(G121,G125,G208,G206)</f>
        <v>846127985.69000053</v>
      </c>
      <c r="H119" s="37">
        <f>SUM(H121,H125,H208,H206)</f>
        <v>816127985.69000053</v>
      </c>
      <c r="I119" s="37">
        <f>SUM(I121,I125,I208,I206)</f>
        <v>-140498858.28999996</v>
      </c>
      <c r="K119" s="50"/>
    </row>
    <row r="120" spans="1:13" ht="15" customHeight="1" x14ac:dyDescent="0.25">
      <c r="A120" s="32"/>
      <c r="B120" s="31" t="s">
        <v>13</v>
      </c>
      <c r="C120" s="30"/>
      <c r="D120" s="29">
        <v>0</v>
      </c>
      <c r="E120" s="28">
        <v>0</v>
      </c>
      <c r="F120" s="27">
        <v>0</v>
      </c>
      <c r="G120" s="26">
        <v>0</v>
      </c>
      <c r="H120" s="26">
        <v>0</v>
      </c>
      <c r="I120" s="25">
        <v>0</v>
      </c>
      <c r="K120" s="50"/>
    </row>
    <row r="121" spans="1:13" x14ac:dyDescent="0.25">
      <c r="A121" s="32"/>
      <c r="B121" s="31" t="s">
        <v>12</v>
      </c>
      <c r="C121" s="30"/>
      <c r="D121" s="29">
        <v>98998</v>
      </c>
      <c r="E121" s="28">
        <v>55156.1</v>
      </c>
      <c r="F121" s="27">
        <f>F122+F123+F124</f>
        <v>154154.1</v>
      </c>
      <c r="G121" s="29">
        <v>114117.46</v>
      </c>
      <c r="H121" s="29">
        <v>114117.46</v>
      </c>
      <c r="I121" s="25">
        <f>I122+I123+I124</f>
        <v>15119.460000000006</v>
      </c>
      <c r="K121" s="50"/>
    </row>
    <row r="122" spans="1:13" ht="15" customHeight="1" x14ac:dyDescent="0.25">
      <c r="A122" s="32"/>
      <c r="B122" s="31" t="s">
        <v>11</v>
      </c>
      <c r="C122" s="30"/>
      <c r="D122" s="29">
        <v>0</v>
      </c>
      <c r="E122" s="29">
        <v>0</v>
      </c>
      <c r="F122" s="27">
        <f>D122+E122</f>
        <v>0</v>
      </c>
      <c r="G122" s="29">
        <v>0</v>
      </c>
      <c r="H122" s="29">
        <v>0</v>
      </c>
      <c r="I122" s="25">
        <f>H122-D122</f>
        <v>0</v>
      </c>
      <c r="K122" s="50"/>
    </row>
    <row r="123" spans="1:13" ht="15" customHeight="1" x14ac:dyDescent="0.25">
      <c r="A123" s="32"/>
      <c r="B123" s="31" t="s">
        <v>10</v>
      </c>
      <c r="C123" s="30"/>
      <c r="D123" s="29">
        <v>11002</v>
      </c>
      <c r="E123" s="29">
        <v>55156.1</v>
      </c>
      <c r="F123" s="27">
        <f>D123+E123</f>
        <v>66158.100000000006</v>
      </c>
      <c r="G123" s="29">
        <v>82896.710000000006</v>
      </c>
      <c r="H123" s="29">
        <v>82896.710000000006</v>
      </c>
      <c r="I123" s="25">
        <f>H123-D123</f>
        <v>71894.710000000006</v>
      </c>
      <c r="K123" s="50"/>
    </row>
    <row r="124" spans="1:13" ht="15" customHeight="1" x14ac:dyDescent="0.25">
      <c r="A124" s="32"/>
      <c r="B124" s="31" t="s">
        <v>9</v>
      </c>
      <c r="C124" s="30"/>
      <c r="D124" s="29">
        <v>87996</v>
      </c>
      <c r="E124" s="29">
        <v>0</v>
      </c>
      <c r="F124" s="27">
        <f>D124+E124</f>
        <v>87996</v>
      </c>
      <c r="G124" s="29">
        <v>31220.75</v>
      </c>
      <c r="H124" s="29">
        <v>31220.75</v>
      </c>
      <c r="I124" s="25">
        <f>H124-D124</f>
        <v>-56775.25</v>
      </c>
      <c r="K124" s="50"/>
    </row>
    <row r="125" spans="1:13" ht="26.25" customHeight="1" x14ac:dyDescent="0.25">
      <c r="A125" s="32"/>
      <c r="B125" s="31" t="s">
        <v>8</v>
      </c>
      <c r="C125" s="30"/>
      <c r="D125" s="26">
        <v>876527845.98000026</v>
      </c>
      <c r="E125" s="26">
        <v>39063480.479999997</v>
      </c>
      <c r="F125" s="26">
        <f>SUM(F126:F205)</f>
        <v>915591326.45999992</v>
      </c>
      <c r="G125" s="26">
        <v>778145579.2300005</v>
      </c>
      <c r="H125" s="26">
        <v>778145579.2300005</v>
      </c>
      <c r="I125" s="26">
        <f>SUM(I126:I205)</f>
        <v>-98382266.749999955</v>
      </c>
      <c r="K125" s="50"/>
    </row>
    <row r="126" spans="1:13" ht="15" customHeight="1" x14ac:dyDescent="0.25">
      <c r="A126" s="32"/>
      <c r="B126" s="31" t="str">
        <f>+B18</f>
        <v>Servicios Agua Potable tasa 0%</v>
      </c>
      <c r="C126" s="30"/>
      <c r="D126" s="29">
        <v>302717703.56</v>
      </c>
      <c r="E126" s="29">
        <v>30148491.629999999</v>
      </c>
      <c r="F126" s="29">
        <f>+F18</f>
        <v>332866195.19</v>
      </c>
      <c r="G126" s="29">
        <v>376053732.52999997</v>
      </c>
      <c r="H126" s="29">
        <v>376053732.53000003</v>
      </c>
      <c r="I126" s="29">
        <f>+I18</f>
        <v>73336028.970000029</v>
      </c>
      <c r="K126" s="50"/>
    </row>
    <row r="127" spans="1:13" ht="15" customHeight="1" x14ac:dyDescent="0.25">
      <c r="A127" s="32"/>
      <c r="B127" s="31" t="str">
        <f>+B19</f>
        <v>Servicios Agua Potable tasa 16%</v>
      </c>
      <c r="C127" s="30"/>
      <c r="D127" s="29">
        <v>369734418.94</v>
      </c>
      <c r="E127" s="29">
        <v>0</v>
      </c>
      <c r="F127" s="29">
        <f>+F19</f>
        <v>369734418.94</v>
      </c>
      <c r="G127" s="29">
        <v>230700139.81</v>
      </c>
      <c r="H127" s="29">
        <v>230700139.81</v>
      </c>
      <c r="I127" s="29">
        <f>+I19</f>
        <v>-139034279.13</v>
      </c>
      <c r="K127" s="50"/>
    </row>
    <row r="128" spans="1:13" ht="15" customHeight="1" x14ac:dyDescent="0.25">
      <c r="A128" s="32"/>
      <c r="B128" s="31" t="str">
        <f>+B20</f>
        <v>Servicios de Alcantarillado tasa 0%</v>
      </c>
      <c r="C128" s="30"/>
      <c r="D128" s="29">
        <v>51132694.579999998</v>
      </c>
      <c r="E128" s="29">
        <v>0</v>
      </c>
      <c r="F128" s="29">
        <f>+F20</f>
        <v>51132694.579999998</v>
      </c>
      <c r="G128" s="29">
        <v>45997670.689999998</v>
      </c>
      <c r="H128" s="29">
        <v>45997670.689999998</v>
      </c>
      <c r="I128" s="29">
        <f>+I20</f>
        <v>-5135023.8900000006</v>
      </c>
      <c r="K128" s="50"/>
    </row>
    <row r="129" spans="1:11" ht="15" customHeight="1" x14ac:dyDescent="0.25">
      <c r="A129" s="32"/>
      <c r="B129" s="31" t="str">
        <f>+B21</f>
        <v>Servicios de Alcantarillado tasa 16%</v>
      </c>
      <c r="C129" s="30"/>
      <c r="D129" s="29">
        <v>63233601.32</v>
      </c>
      <c r="E129" s="29">
        <v>-21341307.48</v>
      </c>
      <c r="F129" s="29">
        <f>+F21</f>
        <v>41892293.840000004</v>
      </c>
      <c r="G129" s="29">
        <v>38221785.880000003</v>
      </c>
      <c r="H129" s="29">
        <v>38221785.880000003</v>
      </c>
      <c r="I129" s="29">
        <f>+I21</f>
        <v>-25011815.439999998</v>
      </c>
      <c r="K129" s="50"/>
    </row>
    <row r="130" spans="1:11" ht="15" customHeight="1" x14ac:dyDescent="0.25">
      <c r="A130" s="32"/>
      <c r="B130" s="31" t="str">
        <f>+B22</f>
        <v>Servicios de Saneamiento tasa 0%</v>
      </c>
      <c r="C130" s="30"/>
      <c r="D130" s="29">
        <v>24356070.93</v>
      </c>
      <c r="E130" s="29">
        <v>0</v>
      </c>
      <c r="F130" s="29">
        <f>+F22</f>
        <v>24356070.93</v>
      </c>
      <c r="G130" s="29">
        <v>16666391.25</v>
      </c>
      <c r="H130" s="29">
        <v>16666391.250000002</v>
      </c>
      <c r="I130" s="29">
        <f>+I22</f>
        <v>-7689679.6799999978</v>
      </c>
      <c r="K130" s="50"/>
    </row>
    <row r="131" spans="1:11" ht="15" customHeight="1" x14ac:dyDescent="0.25">
      <c r="A131" s="32"/>
      <c r="B131" s="31" t="str">
        <f>+B23</f>
        <v>Servicios de Saneamiento tasa 16%</v>
      </c>
      <c r="C131" s="30"/>
      <c r="D131" s="29">
        <v>0</v>
      </c>
      <c r="E131" s="29">
        <v>130161.2</v>
      </c>
      <c r="F131" s="29">
        <f>+F23</f>
        <v>130161.2</v>
      </c>
      <c r="G131" s="29">
        <v>188211.08</v>
      </c>
      <c r="H131" s="29">
        <v>188211.08</v>
      </c>
      <c r="I131" s="29">
        <f>+I23</f>
        <v>188211.08</v>
      </c>
      <c r="K131" s="50"/>
    </row>
    <row r="132" spans="1:11" ht="15" customHeight="1" x14ac:dyDescent="0.25">
      <c r="A132" s="32"/>
      <c r="B132" s="31" t="str">
        <f>+B24</f>
        <v>Agua No Facturada tasa 0%</v>
      </c>
      <c r="C132" s="30"/>
      <c r="D132" s="29">
        <v>1028613.64</v>
      </c>
      <c r="E132" s="29">
        <v>11699.91</v>
      </c>
      <c r="F132" s="29">
        <f>+F24</f>
        <v>1040313.55</v>
      </c>
      <c r="G132" s="29">
        <v>1308540.3899999999</v>
      </c>
      <c r="H132" s="29">
        <v>1308540.3899999999</v>
      </c>
      <c r="I132" s="29">
        <f>+I24</f>
        <v>279926.74999999988</v>
      </c>
      <c r="K132" s="50"/>
    </row>
    <row r="133" spans="1:11" ht="15" customHeight="1" x14ac:dyDescent="0.25">
      <c r="A133" s="32"/>
      <c r="B133" s="31" t="str">
        <f>+B25</f>
        <v>Agua No Facturada tasa 16%</v>
      </c>
      <c r="C133" s="30"/>
      <c r="D133" s="29">
        <v>440834.44</v>
      </c>
      <c r="E133" s="29">
        <v>0</v>
      </c>
      <c r="F133" s="29">
        <f>+F25</f>
        <v>440834.44</v>
      </c>
      <c r="G133" s="29">
        <v>16178.36</v>
      </c>
      <c r="H133" s="29">
        <v>16178.36</v>
      </c>
      <c r="I133" s="29">
        <f>+I25</f>
        <v>-424656.08</v>
      </c>
      <c r="K133" s="50"/>
    </row>
    <row r="134" spans="1:11" ht="15" customHeight="1" x14ac:dyDescent="0.25">
      <c r="A134" s="32"/>
      <c r="B134" s="31" t="str">
        <f>+B26</f>
        <v>Drenaje No Facturado tasa 0%</v>
      </c>
      <c r="C134" s="30"/>
      <c r="D134" s="29">
        <v>232590.38</v>
      </c>
      <c r="E134" s="29">
        <v>0</v>
      </c>
      <c r="F134" s="29">
        <f>+F26</f>
        <v>232590.38</v>
      </c>
      <c r="G134" s="29">
        <v>201609.34</v>
      </c>
      <c r="H134" s="29">
        <v>201609.34</v>
      </c>
      <c r="I134" s="29">
        <f>+I26</f>
        <v>-30981.040000000008</v>
      </c>
      <c r="K134" s="50"/>
    </row>
    <row r="135" spans="1:11" ht="15" customHeight="1" x14ac:dyDescent="0.25">
      <c r="A135" s="32"/>
      <c r="B135" s="31" t="str">
        <f>+B27</f>
        <v>Drenaje No Facturado tasa 16%</v>
      </c>
      <c r="C135" s="30"/>
      <c r="D135" s="29">
        <v>99681.57</v>
      </c>
      <c r="E135" s="29">
        <v>0</v>
      </c>
      <c r="F135" s="29">
        <f>+F27</f>
        <v>99681.57</v>
      </c>
      <c r="G135" s="29">
        <v>9699.2000000000007</v>
      </c>
      <c r="H135" s="29">
        <v>9699.2000000000007</v>
      </c>
      <c r="I135" s="29">
        <f>+I27</f>
        <v>-89982.37000000001</v>
      </c>
      <c r="K135" s="50"/>
    </row>
    <row r="136" spans="1:11" ht="15" customHeight="1" x14ac:dyDescent="0.25">
      <c r="A136" s="32"/>
      <c r="B136" s="31" t="str">
        <f>+B28</f>
        <v>Saneamiento No Facturado tasa 0%</v>
      </c>
      <c r="C136" s="30"/>
      <c r="D136" s="29">
        <v>3520075.92</v>
      </c>
      <c r="E136" s="29">
        <v>0</v>
      </c>
      <c r="F136" s="29">
        <f>+F28</f>
        <v>3520075.92</v>
      </c>
      <c r="G136" s="29">
        <v>1696614.46</v>
      </c>
      <c r="H136" s="29">
        <v>1696614.46</v>
      </c>
      <c r="I136" s="29">
        <f>+I28</f>
        <v>-1823461.46</v>
      </c>
      <c r="K136" s="50"/>
    </row>
    <row r="137" spans="1:11" ht="15" customHeight="1" x14ac:dyDescent="0.25">
      <c r="A137" s="32"/>
      <c r="B137" s="31" t="str">
        <f>+B29</f>
        <v>Pipas de Agua tasa 16%</v>
      </c>
      <c r="C137" s="30"/>
      <c r="D137" s="29">
        <v>1443.04</v>
      </c>
      <c r="E137" s="29">
        <v>2943.98</v>
      </c>
      <c r="F137" s="29">
        <f>+F29</f>
        <v>4387.0200000000004</v>
      </c>
      <c r="G137" s="29">
        <v>4726.4399999999996</v>
      </c>
      <c r="H137" s="29">
        <v>4726.4399999999996</v>
      </c>
      <c r="I137" s="29">
        <f>+I29</f>
        <v>3283.3999999999996</v>
      </c>
      <c r="K137" s="50"/>
    </row>
    <row r="138" spans="1:11" ht="15" customHeight="1" x14ac:dyDescent="0.25">
      <c r="A138" s="32"/>
      <c r="B138" s="31" t="str">
        <f>+B30</f>
        <v>Pipas de Agua tasa 0%</v>
      </c>
      <c r="C138" s="30"/>
      <c r="D138" s="29">
        <v>0</v>
      </c>
      <c r="E138" s="29">
        <v>0</v>
      </c>
      <c r="F138" s="29">
        <f>+F30</f>
        <v>0</v>
      </c>
      <c r="G138" s="29">
        <v>0</v>
      </c>
      <c r="H138" s="29">
        <v>0</v>
      </c>
      <c r="I138" s="29">
        <f>+I30</f>
        <v>0</v>
      </c>
      <c r="K138" s="50"/>
    </row>
    <row r="139" spans="1:11" ht="15" customHeight="1" x14ac:dyDescent="0.25">
      <c r="A139" s="32"/>
      <c r="B139" s="31" t="str">
        <f>+B31</f>
        <v>Ventas de Agua Tratada tasa 0%</v>
      </c>
      <c r="C139" s="30"/>
      <c r="D139" s="29">
        <v>0</v>
      </c>
      <c r="E139" s="29">
        <v>0</v>
      </c>
      <c r="F139" s="29">
        <f>+F31</f>
        <v>0</v>
      </c>
      <c r="G139" s="29">
        <v>0</v>
      </c>
      <c r="H139" s="29">
        <v>0</v>
      </c>
      <c r="I139" s="29">
        <f>+I31</f>
        <v>0</v>
      </c>
      <c r="K139" s="50"/>
    </row>
    <row r="140" spans="1:11" ht="15" customHeight="1" x14ac:dyDescent="0.25">
      <c r="A140" s="32"/>
      <c r="B140" s="31" t="str">
        <f>+B32</f>
        <v>Ventas de Agua Tratada tasa 16%</v>
      </c>
      <c r="C140" s="30"/>
      <c r="D140" s="29">
        <v>19227.39</v>
      </c>
      <c r="E140" s="29">
        <v>16128.86</v>
      </c>
      <c r="F140" s="29">
        <f>+F32</f>
        <v>35356.25</v>
      </c>
      <c r="G140" s="29">
        <v>58097.39</v>
      </c>
      <c r="H140" s="29">
        <v>58097.39</v>
      </c>
      <c r="I140" s="29">
        <f>+I32</f>
        <v>38870</v>
      </c>
      <c r="K140" s="50"/>
    </row>
    <row r="141" spans="1:11" ht="15" customHeight="1" x14ac:dyDescent="0.25">
      <c r="A141" s="32"/>
      <c r="B141" s="31" t="str">
        <f>+B33</f>
        <v>Serv. de Conexion de Agua Potable tasa 0%</v>
      </c>
      <c r="C141" s="30"/>
      <c r="D141" s="29">
        <v>3392455.2</v>
      </c>
      <c r="E141" s="29">
        <v>0</v>
      </c>
      <c r="F141" s="29">
        <f>+F33</f>
        <v>3392455.2</v>
      </c>
      <c r="G141" s="29">
        <v>2856969</v>
      </c>
      <c r="H141" s="29">
        <v>2856969</v>
      </c>
      <c r="I141" s="29">
        <f>+I33</f>
        <v>-535486.20000000019</v>
      </c>
      <c r="K141" s="50"/>
    </row>
    <row r="142" spans="1:11" ht="15" customHeight="1" x14ac:dyDescent="0.25">
      <c r="A142" s="32"/>
      <c r="B142" s="31" t="str">
        <f>+B34</f>
        <v>Serv de Conexion de Agua Potable tasa 16%</v>
      </c>
      <c r="C142" s="30"/>
      <c r="D142" s="29">
        <v>848113.8</v>
      </c>
      <c r="E142" s="29">
        <v>0</v>
      </c>
      <c r="F142" s="29">
        <f>+F34</f>
        <v>848113.8</v>
      </c>
      <c r="G142" s="29">
        <v>572879.47</v>
      </c>
      <c r="H142" s="29">
        <v>572879.47</v>
      </c>
      <c r="I142" s="29">
        <f>+I34</f>
        <v>-275234.33000000007</v>
      </c>
      <c r="K142" s="50"/>
    </row>
    <row r="143" spans="1:11" ht="15" customHeight="1" x14ac:dyDescent="0.25">
      <c r="A143" s="32"/>
      <c r="B143" s="31" t="str">
        <f>+B35</f>
        <v>Serv de con. de Alcantarillado tasa 0%</v>
      </c>
      <c r="C143" s="30"/>
      <c r="D143" s="29">
        <v>2775645.12</v>
      </c>
      <c r="E143" s="29">
        <v>0</v>
      </c>
      <c r="F143" s="29">
        <f>+F35</f>
        <v>2775645.12</v>
      </c>
      <c r="G143" s="29">
        <v>1839120.88</v>
      </c>
      <c r="H143" s="29">
        <v>1839120.88</v>
      </c>
      <c r="I143" s="29">
        <f>+I35</f>
        <v>-936524.24000000022</v>
      </c>
      <c r="K143" s="50"/>
    </row>
    <row r="144" spans="1:11" ht="15" customHeight="1" x14ac:dyDescent="0.25">
      <c r="A144" s="32"/>
      <c r="B144" s="31" t="str">
        <f>+B36</f>
        <v>Serv de con. de Alcantarillado tasa 16%</v>
      </c>
      <c r="C144" s="30"/>
      <c r="D144" s="29">
        <v>693911.28</v>
      </c>
      <c r="E144" s="29">
        <v>0</v>
      </c>
      <c r="F144" s="29">
        <f>+F36</f>
        <v>693911.28</v>
      </c>
      <c r="G144" s="29">
        <v>383739.36</v>
      </c>
      <c r="H144" s="29">
        <v>383739.36</v>
      </c>
      <c r="I144" s="29">
        <f>+I36</f>
        <v>-310171.92000000004</v>
      </c>
      <c r="K144" s="50"/>
    </row>
    <row r="145" spans="1:11" ht="15" customHeight="1" x14ac:dyDescent="0.25">
      <c r="A145" s="32"/>
      <c r="B145" s="31" t="str">
        <f>+B37</f>
        <v>Gastos de Ejecucion tasa 0%</v>
      </c>
      <c r="C145" s="30"/>
      <c r="D145" s="29">
        <v>304359.49</v>
      </c>
      <c r="E145" s="29">
        <v>0</v>
      </c>
      <c r="F145" s="29">
        <f>+F37</f>
        <v>304359.49</v>
      </c>
      <c r="G145" s="29">
        <v>274834.46000000002</v>
      </c>
      <c r="H145" s="29">
        <v>274834.46000000002</v>
      </c>
      <c r="I145" s="29">
        <f>+I37</f>
        <v>-29525.02999999997</v>
      </c>
      <c r="K145" s="50"/>
    </row>
    <row r="146" spans="1:11" ht="15" customHeight="1" x14ac:dyDescent="0.25">
      <c r="A146" s="32"/>
      <c r="B146" s="31" t="str">
        <f>+B38</f>
        <v>Gastos de Ejecucion tasa 16%</v>
      </c>
      <c r="C146" s="30"/>
      <c r="D146" s="29">
        <v>0</v>
      </c>
      <c r="E146" s="29">
        <v>18456.900000000001</v>
      </c>
      <c r="F146" s="29">
        <f>+F38</f>
        <v>18456.900000000001</v>
      </c>
      <c r="G146" s="29">
        <v>24428.25</v>
      </c>
      <c r="H146" s="29">
        <v>24428.25</v>
      </c>
      <c r="I146" s="29">
        <f>+I38</f>
        <v>24428.25</v>
      </c>
      <c r="K146" s="50"/>
    </row>
    <row r="147" spans="1:11" ht="15" customHeight="1" x14ac:dyDescent="0.25">
      <c r="A147" s="32"/>
      <c r="B147" s="31" t="str">
        <f>+B39</f>
        <v>Multas y Sanciones tasa 0%</v>
      </c>
      <c r="C147" s="30"/>
      <c r="D147" s="29">
        <v>63410.97</v>
      </c>
      <c r="E147" s="29">
        <v>336287.67</v>
      </c>
      <c r="F147" s="29">
        <f>+F39</f>
        <v>399698.64</v>
      </c>
      <c r="G147" s="29">
        <v>582058.91</v>
      </c>
      <c r="H147" s="29">
        <v>582058.91</v>
      </c>
      <c r="I147" s="29">
        <f>+I39</f>
        <v>518647.94000000006</v>
      </c>
      <c r="K147" s="50"/>
    </row>
    <row r="148" spans="1:11" ht="15" customHeight="1" x14ac:dyDescent="0.25">
      <c r="A148" s="32"/>
      <c r="B148" s="31" t="str">
        <f>+B40</f>
        <v>Recargos tasa 0%</v>
      </c>
      <c r="C148" s="30"/>
      <c r="D148" s="29">
        <v>17605008</v>
      </c>
      <c r="E148" s="29">
        <v>0</v>
      </c>
      <c r="F148" s="29">
        <f>+F40</f>
        <v>17605008</v>
      </c>
      <c r="G148" s="29">
        <v>6977126.8600000003</v>
      </c>
      <c r="H148" s="29">
        <v>6977126.8600000003</v>
      </c>
      <c r="I148" s="29">
        <f>+I40</f>
        <v>-10627881.140000001</v>
      </c>
      <c r="K148" s="50"/>
    </row>
    <row r="149" spans="1:11" ht="15" customHeight="1" x14ac:dyDescent="0.25">
      <c r="A149" s="32"/>
      <c r="B149" s="31" t="str">
        <f>+B41</f>
        <v>Reconex de Serv. Agua Potable tasa 0%</v>
      </c>
      <c r="C149" s="30"/>
      <c r="D149" s="29">
        <v>2282639.46</v>
      </c>
      <c r="E149" s="29">
        <v>72943.45</v>
      </c>
      <c r="F149" s="29">
        <f>+F41</f>
        <v>2355582.91</v>
      </c>
      <c r="G149" s="29">
        <v>3337558.75</v>
      </c>
      <c r="H149" s="29">
        <v>3337558.75</v>
      </c>
      <c r="I149" s="29">
        <f>+I41</f>
        <v>1054919.29</v>
      </c>
      <c r="K149" s="50"/>
    </row>
    <row r="150" spans="1:11" ht="15" customHeight="1" x14ac:dyDescent="0.25">
      <c r="A150" s="32"/>
      <c r="B150" s="31" t="str">
        <f>+B42</f>
        <v>Reconex de Serv. Agua Potable tasa 16%</v>
      </c>
      <c r="C150" s="30"/>
      <c r="D150" s="29">
        <v>978274.04</v>
      </c>
      <c r="E150" s="29">
        <v>0</v>
      </c>
      <c r="F150" s="29">
        <f>+F42</f>
        <v>978274.04</v>
      </c>
      <c r="G150" s="29">
        <v>335053.42</v>
      </c>
      <c r="H150" s="29">
        <v>335053.42</v>
      </c>
      <c r="I150" s="29">
        <f>+I42</f>
        <v>-643220.62000000011</v>
      </c>
      <c r="K150" s="50"/>
    </row>
    <row r="151" spans="1:11" ht="15" customHeight="1" x14ac:dyDescent="0.25">
      <c r="A151" s="32"/>
      <c r="B151" s="31" t="str">
        <f>+B43</f>
        <v>Ruptura de Concreto tasa 0%</v>
      </c>
      <c r="C151" s="30"/>
      <c r="D151" s="29">
        <v>21648.46</v>
      </c>
      <c r="E151" s="29">
        <v>23638.93</v>
      </c>
      <c r="F151" s="29">
        <f>+F43</f>
        <v>45287.39</v>
      </c>
      <c r="G151" s="29">
        <v>58015.64</v>
      </c>
      <c r="H151" s="29">
        <v>58015.64</v>
      </c>
      <c r="I151" s="29">
        <f>+I43</f>
        <v>36367.18</v>
      </c>
      <c r="K151" s="50"/>
    </row>
    <row r="152" spans="1:11" ht="15" customHeight="1" x14ac:dyDescent="0.25">
      <c r="A152" s="32"/>
      <c r="B152" s="31" t="str">
        <f>+B44</f>
        <v>Ruptura de Concreto tasa 16%</v>
      </c>
      <c r="C152" s="30"/>
      <c r="D152" s="29">
        <v>9277.93</v>
      </c>
      <c r="E152" s="29">
        <v>22375.51</v>
      </c>
      <c r="F152" s="29">
        <f>+F44</f>
        <v>31653.439999999999</v>
      </c>
      <c r="G152" s="29">
        <v>47541.81</v>
      </c>
      <c r="H152" s="29">
        <v>47541.81</v>
      </c>
      <c r="I152" s="29">
        <f>+I44</f>
        <v>38263.879999999997</v>
      </c>
      <c r="K152" s="50"/>
    </row>
    <row r="153" spans="1:11" ht="15" customHeight="1" x14ac:dyDescent="0.25">
      <c r="A153" s="32"/>
      <c r="B153" s="31" t="str">
        <f>+B45</f>
        <v>Medidor de Agua tasa 0%</v>
      </c>
      <c r="C153" s="30"/>
      <c r="D153" s="29">
        <v>3445888.87</v>
      </c>
      <c r="E153" s="29">
        <v>0</v>
      </c>
      <c r="F153" s="29">
        <f>+F45</f>
        <v>3445888.87</v>
      </c>
      <c r="G153" s="29">
        <v>3700487.69</v>
      </c>
      <c r="H153" s="29">
        <v>3700487.69</v>
      </c>
      <c r="I153" s="29">
        <f>+I45</f>
        <v>254598.81999999983</v>
      </c>
      <c r="K153" s="50"/>
    </row>
    <row r="154" spans="1:11" ht="15" customHeight="1" x14ac:dyDescent="0.25">
      <c r="A154" s="32"/>
      <c r="B154" s="31" t="str">
        <f>+B46</f>
        <v>Medidor de Agua tasa 16%</v>
      </c>
      <c r="C154" s="30"/>
      <c r="D154" s="29">
        <v>861472.21</v>
      </c>
      <c r="E154" s="29">
        <v>90480.960000000006</v>
      </c>
      <c r="F154" s="29">
        <f>+F46</f>
        <v>951953.16999999993</v>
      </c>
      <c r="G154" s="29">
        <v>1375365.87</v>
      </c>
      <c r="H154" s="29">
        <v>1375365.87</v>
      </c>
      <c r="I154" s="29">
        <f>+I46</f>
        <v>513893.66000000015</v>
      </c>
      <c r="K154" s="50"/>
    </row>
    <row r="155" spans="1:11" ht="15" customHeight="1" x14ac:dyDescent="0.25">
      <c r="A155" s="32"/>
      <c r="B155" s="31" t="str">
        <f>+B47</f>
        <v>Rev.d'Planosp'aut.d'proy.des.hab tasa 0%</v>
      </c>
      <c r="C155" s="30"/>
      <c r="D155" s="29">
        <v>68173.52</v>
      </c>
      <c r="E155" s="29">
        <v>0</v>
      </c>
      <c r="F155" s="29">
        <f>+F47</f>
        <v>68173.52</v>
      </c>
      <c r="G155" s="29">
        <v>28456.44</v>
      </c>
      <c r="H155" s="29">
        <v>28456.44</v>
      </c>
      <c r="I155" s="29">
        <f>+I47</f>
        <v>-39717.08</v>
      </c>
      <c r="K155" s="50"/>
    </row>
    <row r="156" spans="1:11" ht="15" customHeight="1" x14ac:dyDescent="0.25">
      <c r="A156" s="32"/>
      <c r="B156" s="31" t="str">
        <f>+B48</f>
        <v>Rev.d'Planosp'aut.dproy.des.hab tasa 16%</v>
      </c>
      <c r="C156" s="30"/>
      <c r="D156" s="29">
        <v>17043.36</v>
      </c>
      <c r="E156" s="29">
        <v>0</v>
      </c>
      <c r="F156" s="29">
        <f>+F48</f>
        <v>17043.36</v>
      </c>
      <c r="G156" s="29">
        <v>21668.04</v>
      </c>
      <c r="H156" s="29">
        <v>21668.04</v>
      </c>
      <c r="I156" s="29">
        <f>+I48</f>
        <v>4624.68</v>
      </c>
      <c r="K156" s="50"/>
    </row>
    <row r="157" spans="1:11" ht="15" customHeight="1" x14ac:dyDescent="0.25">
      <c r="A157" s="32"/>
      <c r="B157" s="31" t="str">
        <f>+B49</f>
        <v>Presupuesto de Obra tasa 0%</v>
      </c>
      <c r="C157" s="30"/>
      <c r="D157" s="29">
        <v>11362.26</v>
      </c>
      <c r="E157" s="29">
        <v>0</v>
      </c>
      <c r="F157" s="29">
        <f>+F49</f>
        <v>11362.26</v>
      </c>
      <c r="G157" s="29">
        <v>25858.33</v>
      </c>
      <c r="H157" s="29">
        <v>25858.33</v>
      </c>
      <c r="I157" s="29">
        <f>+I49</f>
        <v>14496.070000000002</v>
      </c>
      <c r="K157" s="50"/>
    </row>
    <row r="158" spans="1:11" ht="15" customHeight="1" x14ac:dyDescent="0.25">
      <c r="A158" s="32"/>
      <c r="B158" s="31" t="str">
        <f>+B50</f>
        <v>Presupuesto de Obra tasa 16%</v>
      </c>
      <c r="C158" s="30"/>
      <c r="D158" s="29">
        <v>2840.59</v>
      </c>
      <c r="E158" s="29">
        <v>3756.77</v>
      </c>
      <c r="F158" s="29">
        <f>+F50</f>
        <v>6597.3600000000006</v>
      </c>
      <c r="G158" s="29">
        <v>26113.69</v>
      </c>
      <c r="H158" s="29">
        <v>26113.69</v>
      </c>
      <c r="I158" s="29">
        <f>+I50</f>
        <v>23273.1</v>
      </c>
      <c r="K158" s="50"/>
    </row>
    <row r="159" spans="1:11" ht="15" customHeight="1" x14ac:dyDescent="0.25">
      <c r="A159" s="32"/>
      <c r="B159" s="31" t="str">
        <f>+B51</f>
        <v>Cambio de Datos al Padron tasa 0%</v>
      </c>
      <c r="C159" s="30"/>
      <c r="D159" s="29">
        <v>791728.96</v>
      </c>
      <c r="E159" s="29">
        <v>0</v>
      </c>
      <c r="F159" s="29">
        <f>+F51</f>
        <v>791728.96</v>
      </c>
      <c r="G159" s="29">
        <v>728328</v>
      </c>
      <c r="H159" s="29">
        <v>728328</v>
      </c>
      <c r="I159" s="29">
        <f>+I51</f>
        <v>-63400.959999999963</v>
      </c>
      <c r="K159" s="50"/>
    </row>
    <row r="160" spans="1:11" ht="15" customHeight="1" x14ac:dyDescent="0.25">
      <c r="A160" s="32"/>
      <c r="B160" s="31" t="str">
        <f>+B52</f>
        <v>Cambio de Datos al Padron tasa 16%</v>
      </c>
      <c r="C160" s="30"/>
      <c r="D160" s="29">
        <v>197932.23</v>
      </c>
      <c r="E160" s="29">
        <v>0</v>
      </c>
      <c r="F160" s="29">
        <f>+F52</f>
        <v>197932.23</v>
      </c>
      <c r="G160" s="29">
        <v>47551.63</v>
      </c>
      <c r="H160" s="29">
        <v>47551.63</v>
      </c>
      <c r="I160" s="29">
        <f>+I52</f>
        <v>-150380.6</v>
      </c>
      <c r="K160" s="50"/>
    </row>
    <row r="161" spans="1:11" ht="15" customHeight="1" x14ac:dyDescent="0.25">
      <c r="A161" s="32"/>
      <c r="B161" s="31" t="str">
        <f>+B53</f>
        <v>Superv.Obras Redes inter.d'Agua tasa 0%</v>
      </c>
      <c r="C161" s="30"/>
      <c r="D161" s="29">
        <v>396040</v>
      </c>
      <c r="E161" s="29">
        <v>0</v>
      </c>
      <c r="F161" s="29">
        <f>+F53</f>
        <v>396040</v>
      </c>
      <c r="G161" s="29">
        <v>255401.99</v>
      </c>
      <c r="H161" s="29">
        <v>255401.99</v>
      </c>
      <c r="I161" s="29">
        <f>+I53</f>
        <v>-140638.01</v>
      </c>
      <c r="K161" s="50"/>
    </row>
    <row r="162" spans="1:11" ht="15" customHeight="1" x14ac:dyDescent="0.25">
      <c r="A162" s="32"/>
      <c r="B162" s="31" t="str">
        <f>+B54</f>
        <v>Superv.Obras Redes inter.d'Agua tasa 16%</v>
      </c>
      <c r="C162" s="30"/>
      <c r="D162" s="29">
        <v>99009.99</v>
      </c>
      <c r="E162" s="29">
        <v>0</v>
      </c>
      <c r="F162" s="29">
        <f>+F54</f>
        <v>99009.99</v>
      </c>
      <c r="G162" s="29">
        <v>19947.89</v>
      </c>
      <c r="H162" s="29">
        <v>19947.89</v>
      </c>
      <c r="I162" s="29">
        <f>+I54</f>
        <v>-79062.100000000006</v>
      </c>
      <c r="K162" s="50"/>
    </row>
    <row r="163" spans="1:11" ht="15" customHeight="1" x14ac:dyDescent="0.25">
      <c r="A163" s="32"/>
      <c r="B163" s="31" t="str">
        <f>+B55</f>
        <v>Reparacion de Medidor tasa 0%</v>
      </c>
      <c r="C163" s="30"/>
      <c r="D163" s="29">
        <v>59364.05</v>
      </c>
      <c r="E163" s="29">
        <v>0</v>
      </c>
      <c r="F163" s="29">
        <f>+F55</f>
        <v>59364.05</v>
      </c>
      <c r="G163" s="29">
        <v>46155.92</v>
      </c>
      <c r="H163" s="29">
        <v>46155.92</v>
      </c>
      <c r="I163" s="29">
        <f>+I55</f>
        <v>-13208.130000000005</v>
      </c>
      <c r="K163" s="50"/>
    </row>
    <row r="164" spans="1:11" ht="15" customHeight="1" x14ac:dyDescent="0.25">
      <c r="A164" s="32"/>
      <c r="B164" s="31" t="str">
        <f>+B56</f>
        <v>Reparacion de Medidor tasa 16%</v>
      </c>
      <c r="C164" s="30"/>
      <c r="D164" s="29">
        <v>25441.74</v>
      </c>
      <c r="E164" s="29">
        <v>0</v>
      </c>
      <c r="F164" s="29">
        <f>+F56</f>
        <v>25441.74</v>
      </c>
      <c r="G164" s="29">
        <v>29475.97</v>
      </c>
      <c r="H164" s="29">
        <v>29475.97</v>
      </c>
      <c r="I164" s="29">
        <f>+I56</f>
        <v>4034.2299999999996</v>
      </c>
      <c r="K164" s="50"/>
    </row>
    <row r="165" spans="1:11" ht="15" customHeight="1" x14ac:dyDescent="0.25">
      <c r="A165" s="32"/>
      <c r="B165" s="31" t="str">
        <f>+B57</f>
        <v>Estudio de Factibilidad tasa 0%</v>
      </c>
      <c r="C165" s="30"/>
      <c r="D165" s="29">
        <v>122687.35</v>
      </c>
      <c r="E165" s="29">
        <v>0</v>
      </c>
      <c r="F165" s="29">
        <f>+F57</f>
        <v>122687.35</v>
      </c>
      <c r="G165" s="29">
        <v>28559.4</v>
      </c>
      <c r="H165" s="29">
        <v>28559.4</v>
      </c>
      <c r="I165" s="29">
        <f>+I57</f>
        <v>-94127.950000000012</v>
      </c>
      <c r="K165" s="50"/>
    </row>
    <row r="166" spans="1:11" ht="15" customHeight="1" x14ac:dyDescent="0.25">
      <c r="A166" s="32"/>
      <c r="B166" s="31" t="str">
        <f>+B58</f>
        <v>Estudio de Factibilidad tasa 16%</v>
      </c>
      <c r="C166" s="30"/>
      <c r="D166" s="29">
        <v>30671.83</v>
      </c>
      <c r="E166" s="29">
        <v>0</v>
      </c>
      <c r="F166" s="29">
        <f>+F58</f>
        <v>30671.83</v>
      </c>
      <c r="G166" s="29">
        <v>19271</v>
      </c>
      <c r="H166" s="29">
        <v>19271</v>
      </c>
      <c r="I166" s="29">
        <f>+I58</f>
        <v>-11400.830000000002</v>
      </c>
      <c r="K166" s="50"/>
    </row>
    <row r="167" spans="1:11" ht="15" customHeight="1" x14ac:dyDescent="0.25">
      <c r="A167" s="32"/>
      <c r="B167" s="31" t="str">
        <f>+B59</f>
        <v>Constancias de No Adeudos tasa 0%</v>
      </c>
      <c r="C167" s="30"/>
      <c r="D167" s="29">
        <v>2719165</v>
      </c>
      <c r="E167" s="29">
        <v>0</v>
      </c>
      <c r="F167" s="29">
        <f>+F59</f>
        <v>2719165</v>
      </c>
      <c r="G167" s="29">
        <v>3423075.12</v>
      </c>
      <c r="H167" s="29">
        <v>3423075.12</v>
      </c>
      <c r="I167" s="29">
        <f>+I59</f>
        <v>703910.12000000011</v>
      </c>
      <c r="K167" s="50"/>
    </row>
    <row r="168" spans="1:11" ht="15" customHeight="1" x14ac:dyDescent="0.25">
      <c r="A168" s="32"/>
      <c r="B168" s="31" t="str">
        <f>+B60</f>
        <v>Constancias de No Adeudos tasa 16%</v>
      </c>
      <c r="C168" s="30"/>
      <c r="D168" s="29">
        <v>679791.24</v>
      </c>
      <c r="E168" s="29">
        <v>0</v>
      </c>
      <c r="F168" s="29">
        <f>+F60</f>
        <v>679791.24</v>
      </c>
      <c r="G168" s="29">
        <v>126110.28</v>
      </c>
      <c r="H168" s="29">
        <v>126110.28</v>
      </c>
      <c r="I168" s="29">
        <f>+I60</f>
        <v>-553680.96</v>
      </c>
      <c r="K168" s="50"/>
    </row>
    <row r="169" spans="1:11" ht="15" customHeight="1" x14ac:dyDescent="0.25">
      <c r="A169" s="32"/>
      <c r="B169" s="31" t="str">
        <f>+B61</f>
        <v>Reducción de Diametro tasa 0%</v>
      </c>
      <c r="C169" s="30"/>
      <c r="D169" s="29">
        <v>0</v>
      </c>
      <c r="E169" s="29">
        <v>0</v>
      </c>
      <c r="F169" s="29">
        <f>+F61</f>
        <v>0</v>
      </c>
      <c r="G169" s="29">
        <v>565.70000000000005</v>
      </c>
      <c r="H169" s="29">
        <v>565.70000000000005</v>
      </c>
      <c r="I169" s="29">
        <f>+I61</f>
        <v>565.70000000000005</v>
      </c>
      <c r="K169" s="50"/>
    </row>
    <row r="170" spans="1:11" ht="15" customHeight="1" x14ac:dyDescent="0.25">
      <c r="A170" s="32"/>
      <c r="B170" s="31" t="str">
        <f>+B62</f>
        <v>Reducción de Diametro tasa 16%</v>
      </c>
      <c r="C170" s="30"/>
      <c r="D170" s="29">
        <v>0</v>
      </c>
      <c r="E170" s="29">
        <v>0</v>
      </c>
      <c r="F170" s="29">
        <f>+F62</f>
        <v>0</v>
      </c>
      <c r="G170" s="29">
        <v>565.70000000000005</v>
      </c>
      <c r="H170" s="29">
        <v>565.70000000000005</v>
      </c>
      <c r="I170" s="29">
        <f>+I62</f>
        <v>565.70000000000005</v>
      </c>
      <c r="K170" s="50"/>
    </row>
    <row r="171" spans="1:11" ht="15" customHeight="1" x14ac:dyDescent="0.25">
      <c r="A171" s="32"/>
      <c r="B171" s="31" t="str">
        <f>+B63</f>
        <v>Mano de Obra tasa 0%</v>
      </c>
      <c r="C171" s="30"/>
      <c r="D171" s="29">
        <v>0</v>
      </c>
      <c r="E171" s="29">
        <v>63153.89</v>
      </c>
      <c r="F171" s="29">
        <f>+F63</f>
        <v>63153.89</v>
      </c>
      <c r="G171" s="29">
        <v>63153.89</v>
      </c>
      <c r="H171" s="29">
        <v>63153.89</v>
      </c>
      <c r="I171" s="29">
        <f>+I63</f>
        <v>63153.89</v>
      </c>
      <c r="K171" s="50"/>
    </row>
    <row r="172" spans="1:11" ht="15" customHeight="1" x14ac:dyDescent="0.25">
      <c r="A172" s="32"/>
      <c r="B172" s="31" t="str">
        <f>+B64</f>
        <v>Reub. de Aparato de Medidor tasa 0%</v>
      </c>
      <c r="C172" s="30"/>
      <c r="D172" s="29">
        <v>11718.58</v>
      </c>
      <c r="E172" s="29">
        <v>4629.57</v>
      </c>
      <c r="F172" s="29">
        <f>+F64</f>
        <v>16348.15</v>
      </c>
      <c r="G172" s="29">
        <v>20025.2</v>
      </c>
      <c r="H172" s="29">
        <v>20025.2</v>
      </c>
      <c r="I172" s="29">
        <f>+I64</f>
        <v>8306.6200000000008</v>
      </c>
      <c r="K172" s="50"/>
    </row>
    <row r="173" spans="1:11" ht="15" customHeight="1" x14ac:dyDescent="0.25">
      <c r="A173" s="32"/>
      <c r="B173" s="31" t="str">
        <f>+B65</f>
        <v>Reub. de Aparato de Medidor tasa 16%</v>
      </c>
      <c r="C173" s="30"/>
      <c r="D173" s="29">
        <v>5022.26</v>
      </c>
      <c r="E173" s="29">
        <v>0</v>
      </c>
      <c r="F173" s="29">
        <f>+F65</f>
        <v>5022.26</v>
      </c>
      <c r="G173" s="29">
        <v>5645.57</v>
      </c>
      <c r="H173" s="29">
        <v>5645.57</v>
      </c>
      <c r="I173" s="29">
        <f>+I65</f>
        <v>623.30999999999949</v>
      </c>
      <c r="K173" s="50"/>
    </row>
    <row r="174" spans="1:11" ht="15" customHeight="1" x14ac:dyDescent="0.25">
      <c r="A174" s="32"/>
      <c r="B174" s="31" t="str">
        <f>+B66</f>
        <v>15% Fomento Educ. y Asistencia tasa 0%</v>
      </c>
      <c r="C174" s="30"/>
      <c r="D174" s="29">
        <v>488408.82</v>
      </c>
      <c r="E174" s="29">
        <v>0</v>
      </c>
      <c r="F174" s="29">
        <f>+F66</f>
        <v>488408.82</v>
      </c>
      <c r="G174" s="29">
        <v>503533.1</v>
      </c>
      <c r="H174" s="29">
        <v>503533.1</v>
      </c>
      <c r="I174" s="29">
        <f>+I66</f>
        <v>15124.27999999997</v>
      </c>
      <c r="K174" s="50"/>
    </row>
    <row r="175" spans="1:11" ht="15" customHeight="1" x14ac:dyDescent="0.25">
      <c r="A175" s="32"/>
      <c r="B175" s="31" t="str">
        <f>+B67</f>
        <v>15% Fomento Educ. y Asistencia tasa 16%</v>
      </c>
      <c r="C175" s="30"/>
      <c r="D175" s="29">
        <v>122102.22</v>
      </c>
      <c r="E175" s="29">
        <v>0</v>
      </c>
      <c r="F175" s="29">
        <f>+F67</f>
        <v>122102.22</v>
      </c>
      <c r="G175" s="29">
        <v>0</v>
      </c>
      <c r="H175" s="29">
        <v>0</v>
      </c>
      <c r="I175" s="29">
        <f>+I67</f>
        <v>-122102.22</v>
      </c>
      <c r="K175" s="50"/>
    </row>
    <row r="176" spans="1:11" ht="15" customHeight="1" x14ac:dyDescent="0.25">
      <c r="A176" s="32"/>
      <c r="B176" s="31" t="str">
        <f>+B68</f>
        <v>Aut.d'Proy.d'Construct.d'Redes tasa 0%</v>
      </c>
      <c r="C176" s="30"/>
      <c r="D176" s="29">
        <v>11362.26</v>
      </c>
      <c r="E176" s="29">
        <v>0</v>
      </c>
      <c r="F176" s="29">
        <f>+F68</f>
        <v>11362.26</v>
      </c>
      <c r="G176" s="29">
        <v>4969.0200000000004</v>
      </c>
      <c r="H176" s="29">
        <v>4969.0200000000004</v>
      </c>
      <c r="I176" s="29">
        <f>+I68</f>
        <v>-6393.24</v>
      </c>
      <c r="K176" s="50"/>
    </row>
    <row r="177" spans="1:11" ht="15" customHeight="1" x14ac:dyDescent="0.25">
      <c r="A177" s="32"/>
      <c r="B177" s="31" t="str">
        <f>+B69</f>
        <v>Aut.d'Proy.d'Construct.d'Redes tasa 16%</v>
      </c>
      <c r="C177" s="30"/>
      <c r="D177" s="29">
        <v>2840.59</v>
      </c>
      <c r="E177" s="29">
        <v>0</v>
      </c>
      <c r="F177" s="29">
        <f>+F69</f>
        <v>2840.59</v>
      </c>
      <c r="G177" s="29">
        <v>3611.34</v>
      </c>
      <c r="H177" s="29">
        <v>3611.34</v>
      </c>
      <c r="I177" s="29">
        <f>+I69</f>
        <v>770.75</v>
      </c>
      <c r="K177" s="50"/>
    </row>
    <row r="178" spans="1:11" ht="15" customHeight="1" x14ac:dyDescent="0.25">
      <c r="A178" s="32"/>
      <c r="B178" s="31" t="str">
        <f>+B70</f>
        <v>Descarga de Aguas Residuales tasa 0%</v>
      </c>
      <c r="C178" s="30"/>
      <c r="D178" s="29">
        <v>0</v>
      </c>
      <c r="E178" s="29">
        <v>13047.02</v>
      </c>
      <c r="F178" s="29">
        <f>+F70</f>
        <v>13047.02</v>
      </c>
      <c r="G178" s="29">
        <v>97697.58</v>
      </c>
      <c r="H178" s="29">
        <v>97697.58</v>
      </c>
      <c r="I178" s="29">
        <f>+I70</f>
        <v>97697.58</v>
      </c>
      <c r="K178" s="50"/>
    </row>
    <row r="179" spans="1:11" ht="15" customHeight="1" x14ac:dyDescent="0.25">
      <c r="A179" s="32"/>
      <c r="B179" s="31" t="str">
        <f>+B71</f>
        <v>Descarga de Aguas Residuales tasa 16%</v>
      </c>
      <c r="C179" s="30"/>
      <c r="D179" s="29">
        <v>1591118.12</v>
      </c>
      <c r="E179" s="29">
        <v>0</v>
      </c>
      <c r="F179" s="29">
        <f>+F71</f>
        <v>1591118.12</v>
      </c>
      <c r="G179" s="29">
        <v>889792.08</v>
      </c>
      <c r="H179" s="29">
        <v>889792.08</v>
      </c>
      <c r="I179" s="29">
        <f>+I71</f>
        <v>-701326.04000000015</v>
      </c>
      <c r="K179" s="50"/>
    </row>
    <row r="180" spans="1:11" ht="15" customHeight="1" x14ac:dyDescent="0.25">
      <c r="A180" s="32"/>
      <c r="B180" s="31" t="str">
        <f>+B72</f>
        <v>Solicitud de Inspeccion tasa 0%</v>
      </c>
      <c r="C180" s="30"/>
      <c r="D180" s="29">
        <v>17360.23</v>
      </c>
      <c r="E180" s="29">
        <v>0</v>
      </c>
      <c r="F180" s="29">
        <f>+F72</f>
        <v>17360.23</v>
      </c>
      <c r="G180" s="29">
        <v>837.12</v>
      </c>
      <c r="H180" s="29">
        <v>837.12</v>
      </c>
      <c r="I180" s="29">
        <f>+I72</f>
        <v>-16523.11</v>
      </c>
      <c r="K180" s="50"/>
    </row>
    <row r="181" spans="1:11" ht="15" customHeight="1" x14ac:dyDescent="0.25">
      <c r="A181" s="32"/>
      <c r="B181" s="31" t="str">
        <f>+B73</f>
        <v>Solicitud de Inspeccion tasa 16%</v>
      </c>
      <c r="C181" s="30"/>
      <c r="D181" s="29">
        <v>7440.11</v>
      </c>
      <c r="E181" s="29">
        <v>2096.7800000000002</v>
      </c>
      <c r="F181" s="29">
        <f>+F73</f>
        <v>9536.89</v>
      </c>
      <c r="G181" s="29">
        <v>14062.49</v>
      </c>
      <c r="H181" s="29">
        <v>14062.49</v>
      </c>
      <c r="I181" s="29">
        <f>+I73</f>
        <v>6622.38</v>
      </c>
      <c r="K181" s="50"/>
    </row>
    <row r="182" spans="1:11" ht="15" customHeight="1" x14ac:dyDescent="0.25">
      <c r="A182" s="32"/>
      <c r="B182" s="31" t="str">
        <f>+B74</f>
        <v>Busqueda de Datos tasa 0%</v>
      </c>
      <c r="C182" s="30"/>
      <c r="D182" s="29">
        <v>490.08</v>
      </c>
      <c r="E182" s="29">
        <v>0</v>
      </c>
      <c r="F182" s="29">
        <f>+F74</f>
        <v>490.08</v>
      </c>
      <c r="G182" s="29">
        <v>1342.52</v>
      </c>
      <c r="H182" s="29">
        <v>1342.52</v>
      </c>
      <c r="I182" s="29">
        <f>+I74</f>
        <v>852.44</v>
      </c>
      <c r="K182" s="50"/>
    </row>
    <row r="183" spans="1:11" ht="15" customHeight="1" x14ac:dyDescent="0.25">
      <c r="A183" s="32"/>
      <c r="B183" s="31" t="str">
        <f>+B75</f>
        <v>Busqueda de Datos tasa 16%</v>
      </c>
      <c r="C183" s="30"/>
      <c r="D183" s="29">
        <v>210.06</v>
      </c>
      <c r="E183" s="29">
        <v>0</v>
      </c>
      <c r="F183" s="29">
        <f>+F75</f>
        <v>210.06</v>
      </c>
      <c r="G183" s="29">
        <v>0</v>
      </c>
      <c r="H183" s="29">
        <v>0</v>
      </c>
      <c r="I183" s="29">
        <f>+I75</f>
        <v>-210.06</v>
      </c>
      <c r="K183" s="50"/>
    </row>
    <row r="184" spans="1:11" ht="15" customHeight="1" x14ac:dyDescent="0.25">
      <c r="A184" s="32"/>
      <c r="B184" s="31" t="str">
        <f>+B76</f>
        <v>Baja de Toma tasa 0%</v>
      </c>
      <c r="C184" s="30"/>
      <c r="D184" s="29">
        <v>43771.25</v>
      </c>
      <c r="E184" s="29">
        <v>0</v>
      </c>
      <c r="F184" s="29">
        <f>+F76</f>
        <v>43771.25</v>
      </c>
      <c r="G184" s="29">
        <v>56451.16</v>
      </c>
      <c r="H184" s="29">
        <v>56451.16</v>
      </c>
      <c r="I184" s="29">
        <f>+I76</f>
        <v>12679.910000000003</v>
      </c>
      <c r="K184" s="50"/>
    </row>
    <row r="185" spans="1:11" ht="15" customHeight="1" x14ac:dyDescent="0.25">
      <c r="A185" s="32"/>
      <c r="B185" s="31" t="str">
        <f>+B77</f>
        <v>Baja de Toma tasa 16%</v>
      </c>
      <c r="C185" s="30"/>
      <c r="D185" s="29">
        <v>65656.88</v>
      </c>
      <c r="E185" s="29">
        <v>0</v>
      </c>
      <c r="F185" s="29">
        <f>+F77</f>
        <v>65656.88</v>
      </c>
      <c r="G185" s="29">
        <v>43249.41</v>
      </c>
      <c r="H185" s="29">
        <v>43249.41</v>
      </c>
      <c r="I185" s="29">
        <f>+I77</f>
        <v>-22407.47</v>
      </c>
      <c r="K185" s="50"/>
    </row>
    <row r="186" spans="1:11" ht="15" customHeight="1" x14ac:dyDescent="0.25">
      <c r="A186" s="32"/>
      <c r="B186" s="31" t="str">
        <f>+B78</f>
        <v>Suspension de Toma tasa 0%</v>
      </c>
      <c r="C186" s="30"/>
      <c r="D186" s="29">
        <v>829.68</v>
      </c>
      <c r="E186" s="29">
        <v>0</v>
      </c>
      <c r="F186" s="29">
        <f>+F78</f>
        <v>829.68</v>
      </c>
      <c r="G186" s="29">
        <v>1899.5</v>
      </c>
      <c r="H186" s="29">
        <v>1899.5</v>
      </c>
      <c r="I186" s="29">
        <f>+I78</f>
        <v>1069.8200000000002</v>
      </c>
      <c r="K186" s="50"/>
    </row>
    <row r="187" spans="1:11" ht="15" customHeight="1" x14ac:dyDescent="0.25">
      <c r="A187" s="32"/>
      <c r="B187" s="31" t="str">
        <f>+B79</f>
        <v>Suspension de Toma tasa 16%</v>
      </c>
      <c r="C187" s="30"/>
      <c r="D187" s="29">
        <v>1244.54</v>
      </c>
      <c r="E187" s="29">
        <v>0</v>
      </c>
      <c r="F187" s="29">
        <f>+F79</f>
        <v>1244.54</v>
      </c>
      <c r="G187" s="29">
        <v>379.9</v>
      </c>
      <c r="H187" s="29">
        <v>379.9</v>
      </c>
      <c r="I187" s="29">
        <f>+I79</f>
        <v>-864.64</v>
      </c>
      <c r="K187" s="50"/>
    </row>
    <row r="188" spans="1:11" ht="15" customHeight="1" x14ac:dyDescent="0.25">
      <c r="A188" s="32"/>
      <c r="B188" s="31" t="str">
        <f>+B80</f>
        <v>Uso y Aprov. de Inf. Agua tasa 0%</v>
      </c>
      <c r="C188" s="30"/>
      <c r="D188" s="29">
        <v>13500000</v>
      </c>
      <c r="E188" s="29">
        <v>0</v>
      </c>
      <c r="F188" s="29">
        <f>+F80</f>
        <v>13500000</v>
      </c>
      <c r="G188" s="29">
        <v>7585700.71</v>
      </c>
      <c r="H188" s="29">
        <v>7585700.71</v>
      </c>
      <c r="I188" s="29">
        <f>+I80</f>
        <v>-5914299.29</v>
      </c>
      <c r="K188" s="50"/>
    </row>
    <row r="189" spans="1:11" ht="15" customHeight="1" x14ac:dyDescent="0.25">
      <c r="A189" s="32"/>
      <c r="B189" s="31" t="str">
        <f>+B81</f>
        <v>Uso y Aprov. de Inf. Agua tasa 16%</v>
      </c>
      <c r="C189" s="30"/>
      <c r="D189" s="29">
        <v>1500000</v>
      </c>
      <c r="E189" s="29">
        <v>0</v>
      </c>
      <c r="F189" s="29">
        <f>+F81</f>
        <v>1500000</v>
      </c>
      <c r="G189" s="29">
        <v>547552.84</v>
      </c>
      <c r="H189" s="29">
        <v>547552.84</v>
      </c>
      <c r="I189" s="29">
        <f>+I81</f>
        <v>-952447.16</v>
      </c>
      <c r="K189" s="50"/>
    </row>
    <row r="190" spans="1:11" ht="15" customHeight="1" x14ac:dyDescent="0.25">
      <c r="A190" s="32"/>
      <c r="B190" s="31" t="str">
        <f>+B82</f>
        <v>Uso y Aprov. de Inf. Dren. tasa 0%</v>
      </c>
      <c r="C190" s="30"/>
      <c r="D190" s="29">
        <v>3780000</v>
      </c>
      <c r="E190" s="29">
        <v>0</v>
      </c>
      <c r="F190" s="29">
        <f>+F82</f>
        <v>3780000</v>
      </c>
      <c r="G190" s="29">
        <v>411298.27</v>
      </c>
      <c r="H190" s="29">
        <v>411298.27</v>
      </c>
      <c r="I190" s="29">
        <f>+I82</f>
        <v>-3368701.73</v>
      </c>
      <c r="K190" s="50"/>
    </row>
    <row r="191" spans="1:11" ht="15" customHeight="1" x14ac:dyDescent="0.25">
      <c r="A191" s="32"/>
      <c r="B191" s="31" t="str">
        <f>+B83</f>
        <v>Uso y Aprov. de Inf. Dren. tasa 16%</v>
      </c>
      <c r="C191" s="30"/>
      <c r="D191" s="29">
        <v>346955.64</v>
      </c>
      <c r="E191" s="29">
        <v>0</v>
      </c>
      <c r="F191" s="29">
        <f>+F83</f>
        <v>346955.64</v>
      </c>
      <c r="G191" s="29">
        <v>38605.29</v>
      </c>
      <c r="H191" s="29">
        <v>38605.29</v>
      </c>
      <c r="I191" s="29">
        <f>+I83</f>
        <v>-308350.35000000003</v>
      </c>
      <c r="K191" s="50"/>
    </row>
    <row r="192" spans="1:11" ht="15" customHeight="1" x14ac:dyDescent="0.25">
      <c r="A192" s="32"/>
      <c r="B192" s="31" t="str">
        <f>+B84</f>
        <v>Pago de Gafete tasa 0%</v>
      </c>
      <c r="C192" s="30"/>
      <c r="D192" s="29">
        <v>0</v>
      </c>
      <c r="E192" s="29">
        <v>0</v>
      </c>
      <c r="F192" s="29">
        <f>+F84</f>
        <v>0</v>
      </c>
      <c r="G192" s="29">
        <v>2000</v>
      </c>
      <c r="H192" s="29">
        <v>2000</v>
      </c>
      <c r="I192" s="29">
        <f>+I84</f>
        <v>2000</v>
      </c>
      <c r="K192" s="50"/>
    </row>
    <row r="193" spans="1:11" ht="15" customHeight="1" x14ac:dyDescent="0.25">
      <c r="A193" s="32"/>
      <c r="B193" s="31" t="str">
        <f>+B85</f>
        <v>Limpieza de fosas septicas Tasa 0%</v>
      </c>
      <c r="C193" s="30"/>
      <c r="D193" s="29">
        <v>0</v>
      </c>
      <c r="E193" s="29">
        <v>0</v>
      </c>
      <c r="F193" s="29">
        <f>+F85</f>
        <v>0</v>
      </c>
      <c r="G193" s="29">
        <v>2502.84</v>
      </c>
      <c r="H193" s="29">
        <v>2502.84</v>
      </c>
      <c r="I193" s="29">
        <f>+I85</f>
        <v>2502.84</v>
      </c>
      <c r="K193" s="50"/>
    </row>
    <row r="194" spans="1:11" ht="15" customHeight="1" x14ac:dyDescent="0.25">
      <c r="A194" s="32"/>
      <c r="B194" s="31" t="str">
        <f>+B86</f>
        <v>Limpieza de fosas septicas Tasa 16%</v>
      </c>
      <c r="C194" s="30"/>
      <c r="D194" s="29">
        <v>0</v>
      </c>
      <c r="E194" s="29">
        <v>0</v>
      </c>
      <c r="F194" s="29">
        <f>+F86</f>
        <v>0</v>
      </c>
      <c r="G194" s="29">
        <v>0</v>
      </c>
      <c r="H194" s="29">
        <v>0</v>
      </c>
      <c r="I194" s="29">
        <f>+I86</f>
        <v>0</v>
      </c>
      <c r="K194" s="50"/>
    </row>
    <row r="195" spans="1:11" ht="15" customHeight="1" x14ac:dyDescent="0.25">
      <c r="A195" s="32"/>
      <c r="B195" s="31" t="str">
        <f>+B87</f>
        <v>Sobrante de Caja</v>
      </c>
      <c r="C195" s="30"/>
      <c r="D195" s="29">
        <v>0</v>
      </c>
      <c r="E195" s="29">
        <v>0</v>
      </c>
      <c r="F195" s="29">
        <f>+F87</f>
        <v>0</v>
      </c>
      <c r="G195" s="29">
        <v>6619.06</v>
      </c>
      <c r="H195" s="29">
        <v>6619.06</v>
      </c>
      <c r="I195" s="29">
        <f>+I87</f>
        <v>6619.06</v>
      </c>
      <c r="K195" s="50"/>
    </row>
    <row r="196" spans="1:11" ht="15" customHeight="1" x14ac:dyDescent="0.25">
      <c r="A196" s="32"/>
      <c r="B196" s="31" t="str">
        <f>+B88</f>
        <v>Material de conexion 0%</v>
      </c>
      <c r="C196" s="30"/>
      <c r="D196" s="29">
        <v>0</v>
      </c>
      <c r="E196" s="29">
        <v>0</v>
      </c>
      <c r="F196" s="29">
        <f>+F88</f>
        <v>0</v>
      </c>
      <c r="G196" s="29">
        <v>0</v>
      </c>
      <c r="H196" s="29">
        <v>0</v>
      </c>
      <c r="I196" s="29">
        <f>+I88</f>
        <v>0</v>
      </c>
      <c r="K196" s="50"/>
    </row>
    <row r="197" spans="1:11" ht="15" customHeight="1" x14ac:dyDescent="0.25">
      <c r="A197" s="32"/>
      <c r="B197" s="31" t="str">
        <f>+B89</f>
        <v>Venta de chatarra tasa 0%</v>
      </c>
      <c r="C197" s="30"/>
      <c r="D197" s="29">
        <v>0</v>
      </c>
      <c r="E197" s="29">
        <v>176355</v>
      </c>
      <c r="F197" s="29">
        <f>+F89</f>
        <v>176355</v>
      </c>
      <c r="G197" s="29">
        <v>215880</v>
      </c>
      <c r="H197" s="29">
        <v>215880</v>
      </c>
      <c r="I197" s="29">
        <f>+I89</f>
        <v>215880</v>
      </c>
      <c r="K197" s="50"/>
    </row>
    <row r="198" spans="1:11" ht="15" customHeight="1" x14ac:dyDescent="0.25">
      <c r="A198" s="32"/>
      <c r="B198" s="31" t="str">
        <f>+B90</f>
        <v>20% Penalización por che. Devuelto</v>
      </c>
      <c r="C198" s="30"/>
      <c r="D198" s="29">
        <v>0</v>
      </c>
      <c r="E198" s="29">
        <v>0</v>
      </c>
      <c r="F198" s="29">
        <f>+F90</f>
        <v>0</v>
      </c>
      <c r="G198" s="29">
        <v>4392</v>
      </c>
      <c r="H198" s="29">
        <v>4392</v>
      </c>
      <c r="I198" s="29">
        <f>+I90</f>
        <v>4392</v>
      </c>
      <c r="K198" s="50"/>
    </row>
    <row r="199" spans="1:11" ht="15" customHeight="1" x14ac:dyDescent="0.25">
      <c r="A199" s="32"/>
      <c r="B199" s="31" t="str">
        <f>+B91</f>
        <v>Otros Redondeos</v>
      </c>
      <c r="C199" s="30"/>
      <c r="D199" s="29">
        <v>11002</v>
      </c>
      <c r="E199" s="29">
        <v>84421.55</v>
      </c>
      <c r="F199" s="29">
        <f>+F91</f>
        <v>95423.55</v>
      </c>
      <c r="G199" s="29">
        <v>124651.96</v>
      </c>
      <c r="H199" s="29">
        <v>124651.96</v>
      </c>
      <c r="I199" s="29">
        <f>+I91</f>
        <v>113649.96</v>
      </c>
      <c r="K199" s="50"/>
    </row>
    <row r="200" spans="1:11" ht="15" customHeight="1" x14ac:dyDescent="0.25">
      <c r="A200" s="32"/>
      <c r="B200" s="31" t="str">
        <f>+B92</f>
        <v>Recuperación de seguros tasa 0%</v>
      </c>
      <c r="C200" s="30"/>
      <c r="D200" s="29">
        <v>0</v>
      </c>
      <c r="E200" s="29">
        <v>592194.27</v>
      </c>
      <c r="F200" s="29">
        <f>+F92</f>
        <v>592194.27</v>
      </c>
      <c r="G200" s="29">
        <v>592194.27</v>
      </c>
      <c r="H200" s="29">
        <v>592194.27</v>
      </c>
      <c r="I200" s="29">
        <f>+I92</f>
        <v>592194.27</v>
      </c>
      <c r="K200" s="50"/>
    </row>
    <row r="201" spans="1:11" ht="15" customHeight="1" x14ac:dyDescent="0.25">
      <c r="A201" s="32"/>
      <c r="B201" s="31" t="str">
        <f>+B93</f>
        <v>Recuperación de seguros tasa 16%</v>
      </c>
      <c r="C201" s="30"/>
      <c r="D201" s="29">
        <v>0</v>
      </c>
      <c r="E201" s="29">
        <v>947474.5</v>
      </c>
      <c r="F201" s="29">
        <f>+F93</f>
        <v>947474.5</v>
      </c>
      <c r="G201" s="29">
        <v>947474.5</v>
      </c>
      <c r="H201" s="29">
        <v>947474.5</v>
      </c>
      <c r="I201" s="29">
        <f>+I93</f>
        <v>947474.5</v>
      </c>
      <c r="K201" s="50"/>
    </row>
    <row r="202" spans="1:11" ht="15" customHeight="1" x14ac:dyDescent="0.25">
      <c r="A202" s="32"/>
      <c r="B202" s="31" t="str">
        <f>+B94</f>
        <v>Detección de fugas en interiores</v>
      </c>
      <c r="C202" s="30"/>
      <c r="D202" s="29">
        <v>0</v>
      </c>
      <c r="E202" s="29">
        <v>0</v>
      </c>
      <c r="F202" s="29">
        <f>+F94</f>
        <v>0</v>
      </c>
      <c r="G202" s="29">
        <v>325.70999999999998</v>
      </c>
      <c r="H202" s="29">
        <v>325.70999999999998</v>
      </c>
      <c r="I202" s="29">
        <f>+I94</f>
        <v>325.70999999999998</v>
      </c>
      <c r="K202" s="50"/>
    </row>
    <row r="203" spans="1:11" ht="15" customHeight="1" x14ac:dyDescent="0.25">
      <c r="A203" s="32"/>
      <c r="B203" s="31" t="str">
        <f>+B95</f>
        <v>Pipas de agua tasa 0% Admon 2024-2</v>
      </c>
      <c r="C203" s="30"/>
      <c r="D203" s="29">
        <v>0</v>
      </c>
      <c r="E203" s="29">
        <v>11531940.609999999</v>
      </c>
      <c r="F203" s="29">
        <f>+F95</f>
        <v>11531940.609999999</v>
      </c>
      <c r="G203" s="29">
        <v>11531940.609999999</v>
      </c>
      <c r="H203" s="29">
        <v>11531940.609999999</v>
      </c>
      <c r="I203" s="29">
        <f>+I95</f>
        <v>11531940.609999999</v>
      </c>
      <c r="K203" s="50"/>
    </row>
    <row r="204" spans="1:11" ht="15" customHeight="1" x14ac:dyDescent="0.25">
      <c r="A204" s="32"/>
      <c r="B204" s="31" t="str">
        <f>+B96</f>
        <v>Riego de agua por camellones av</v>
      </c>
      <c r="C204" s="30"/>
      <c r="D204" s="29">
        <v>0</v>
      </c>
      <c r="E204" s="29">
        <v>16112109</v>
      </c>
      <c r="F204" s="29">
        <f>+F96</f>
        <v>16112109</v>
      </c>
      <c r="G204" s="29">
        <v>16112109</v>
      </c>
      <c r="H204" s="29">
        <v>16112109</v>
      </c>
      <c r="I204" s="29">
        <f>+I96</f>
        <v>16112109</v>
      </c>
      <c r="K204" s="50"/>
    </row>
    <row r="205" spans="1:11" ht="15" customHeight="1" x14ac:dyDescent="0.25">
      <c r="A205" s="32"/>
      <c r="B205" s="31" t="str">
        <f>+B97</f>
        <v xml:space="preserve">Recuperación por Responsabilidad p </v>
      </c>
      <c r="C205" s="30"/>
      <c r="D205" s="29">
        <v>0</v>
      </c>
      <c r="E205" s="29">
        <v>0</v>
      </c>
      <c r="F205" s="29">
        <f>+F97</f>
        <v>0</v>
      </c>
      <c r="G205" s="29">
        <v>0</v>
      </c>
      <c r="H205" s="29">
        <v>0</v>
      </c>
      <c r="I205" s="29">
        <f>+I97</f>
        <v>0</v>
      </c>
      <c r="K205" s="50"/>
    </row>
    <row r="206" spans="1:11" ht="23.25" customHeight="1" x14ac:dyDescent="0.25">
      <c r="A206" s="49" t="s">
        <v>7</v>
      </c>
      <c r="B206" s="48"/>
      <c r="C206" s="47"/>
      <c r="D206" s="37">
        <f>SUM(D207)</f>
        <v>40000000</v>
      </c>
      <c r="E206" s="37">
        <f>SUM(E207)</f>
        <v>0</v>
      </c>
      <c r="F206" s="37">
        <f>SUM(F207)</f>
        <v>40000000</v>
      </c>
      <c r="G206" s="37">
        <f>SUM(G207)</f>
        <v>37868289</v>
      </c>
      <c r="H206" s="37">
        <f>SUM(H207)</f>
        <v>37868289</v>
      </c>
      <c r="I206" s="46">
        <f>SUM(I207)</f>
        <v>-2131711</v>
      </c>
    </row>
    <row r="207" spans="1:11" ht="23.25" customHeight="1" x14ac:dyDescent="0.25">
      <c r="A207" s="45"/>
      <c r="B207" s="44" t="s">
        <v>6</v>
      </c>
      <c r="C207" s="43"/>
      <c r="D207" s="27">
        <v>40000000</v>
      </c>
      <c r="E207" s="27">
        <v>0</v>
      </c>
      <c r="F207" s="27">
        <f>D207+E207</f>
        <v>40000000</v>
      </c>
      <c r="G207" s="27">
        <v>37868289</v>
      </c>
      <c r="H207" s="27">
        <v>37868289</v>
      </c>
      <c r="I207" s="25">
        <f>H207-D207</f>
        <v>-2131711</v>
      </c>
    </row>
    <row r="208" spans="1:11" ht="24.75" customHeight="1" x14ac:dyDescent="0.25">
      <c r="A208" s="42" t="s">
        <v>5</v>
      </c>
      <c r="B208" s="41"/>
      <c r="C208" s="40"/>
      <c r="D208" s="37">
        <f>SUM(D209:D210)</f>
        <v>40000000</v>
      </c>
      <c r="E208" s="37">
        <f>SUM(E209:E210)</f>
        <v>0</v>
      </c>
      <c r="F208" s="37">
        <f>SUM(F209:F210)</f>
        <v>40000000</v>
      </c>
      <c r="G208" s="37">
        <f>SUM(G209:G210)</f>
        <v>30000000</v>
      </c>
      <c r="H208" s="37">
        <f>SUM(H209:H210)</f>
        <v>0</v>
      </c>
      <c r="I208" s="37">
        <f>SUM(I209:I210)</f>
        <v>-40000000</v>
      </c>
    </row>
    <row r="209" spans="1:9" ht="24.75" customHeight="1" x14ac:dyDescent="0.25">
      <c r="A209" s="32"/>
      <c r="B209" s="31" t="s">
        <v>4</v>
      </c>
      <c r="C209" s="30"/>
      <c r="D209" s="29">
        <v>0</v>
      </c>
      <c r="E209" s="29">
        <v>0</v>
      </c>
      <c r="F209" s="27">
        <f>D209+E209</f>
        <v>0</v>
      </c>
      <c r="G209" s="29">
        <v>0</v>
      </c>
      <c r="H209" s="29">
        <v>0</v>
      </c>
      <c r="I209" s="25">
        <f>H209-D209</f>
        <v>0</v>
      </c>
    </row>
    <row r="210" spans="1:9" ht="23.25" customHeight="1" x14ac:dyDescent="0.25">
      <c r="A210" s="32"/>
      <c r="B210" s="31" t="s">
        <v>3</v>
      </c>
      <c r="C210" s="30"/>
      <c r="D210" s="29">
        <v>40000000</v>
      </c>
      <c r="E210" s="29">
        <v>0</v>
      </c>
      <c r="F210" s="27">
        <f>D210+E210</f>
        <v>40000000</v>
      </c>
      <c r="G210" s="29">
        <v>30000000</v>
      </c>
      <c r="H210" s="29">
        <v>0</v>
      </c>
      <c r="I210" s="25">
        <f>H210-D210</f>
        <v>-40000000</v>
      </c>
    </row>
    <row r="211" spans="1:9" ht="14.25" customHeight="1" x14ac:dyDescent="0.25">
      <c r="A211" s="32" t="s">
        <v>2</v>
      </c>
      <c r="B211" s="39"/>
      <c r="C211" s="38"/>
      <c r="D211" s="37">
        <v>0</v>
      </c>
      <c r="E211" s="36">
        <v>0</v>
      </c>
      <c r="F211" s="35">
        <f>F212</f>
        <v>0</v>
      </c>
      <c r="G211" s="34">
        <v>0</v>
      </c>
      <c r="H211" s="34">
        <v>0</v>
      </c>
      <c r="I211" s="33">
        <f>H211-D211</f>
        <v>0</v>
      </c>
    </row>
    <row r="212" spans="1:9" s="4" customFormat="1" ht="13.5" customHeight="1" x14ac:dyDescent="0.25">
      <c r="A212" s="32"/>
      <c r="B212" s="31" t="s">
        <v>2</v>
      </c>
      <c r="C212" s="30"/>
      <c r="D212" s="29">
        <v>0</v>
      </c>
      <c r="E212" s="28">
        <v>0</v>
      </c>
      <c r="F212" s="27">
        <f>D212+E212</f>
        <v>0</v>
      </c>
      <c r="G212" s="26">
        <v>0</v>
      </c>
      <c r="H212" s="26">
        <v>0</v>
      </c>
      <c r="I212" s="25">
        <f>H212-D212</f>
        <v>0</v>
      </c>
    </row>
    <row r="213" spans="1:9" s="4" customFormat="1" ht="11.25" customHeight="1" x14ac:dyDescent="0.25">
      <c r="A213" s="24"/>
      <c r="B213" s="23"/>
      <c r="C213" s="22"/>
      <c r="D213" s="21"/>
      <c r="E213" s="21"/>
      <c r="F213" s="21"/>
      <c r="G213" s="21"/>
      <c r="H213" s="21"/>
      <c r="I213" s="20"/>
    </row>
    <row r="214" spans="1:9" s="4" customFormat="1" ht="20.25" customHeight="1" x14ac:dyDescent="0.25">
      <c r="A214" s="19"/>
      <c r="B214" s="18" t="s">
        <v>1</v>
      </c>
      <c r="C214" s="17"/>
      <c r="D214" s="16">
        <f>SUM(D121,D125,D208,D206)</f>
        <v>956626843.98000026</v>
      </c>
      <c r="E214" s="16">
        <f>SUM(E121,E125,E208,E206)</f>
        <v>39118636.579999998</v>
      </c>
      <c r="F214" s="16">
        <f>SUM(F121,F125,F208,F206)</f>
        <v>995745480.55999994</v>
      </c>
      <c r="G214" s="16">
        <f>SUM(G121,G125,G208,G206)</f>
        <v>846127985.69000053</v>
      </c>
      <c r="H214" s="16">
        <f>SUM(H121,H125,H208,H206)</f>
        <v>816127985.69000053</v>
      </c>
      <c r="I214" s="15">
        <v>0</v>
      </c>
    </row>
    <row r="215" spans="1:9" s="4" customFormat="1" ht="12.75" customHeight="1" thickBot="1" x14ac:dyDescent="0.3">
      <c r="A215" s="14"/>
      <c r="B215" s="13"/>
      <c r="C215" s="13"/>
      <c r="D215" s="12"/>
      <c r="E215" s="12"/>
      <c r="F215" s="12"/>
      <c r="G215" s="11" t="s">
        <v>0</v>
      </c>
      <c r="H215" s="10"/>
      <c r="I215" s="9"/>
    </row>
    <row r="216" spans="1:9" s="4" customFormat="1" ht="9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</row>
    <row r="217" spans="1:9" s="4" customFormat="1" x14ac:dyDescent="0.25">
      <c r="D217" s="7"/>
      <c r="E217" s="7"/>
      <c r="F217" s="7"/>
      <c r="G217" s="7"/>
      <c r="H217" s="7"/>
      <c r="I217" s="5"/>
    </row>
    <row r="218" spans="1:9" s="4" customFormat="1" x14ac:dyDescent="0.25">
      <c r="B218" s="6"/>
      <c r="D218" s="5"/>
      <c r="E218" s="5"/>
      <c r="F218" s="5"/>
      <c r="G218" s="5"/>
      <c r="H218" s="5"/>
      <c r="I218" s="5"/>
    </row>
    <row r="219" spans="1:9" s="4" customFormat="1" x14ac:dyDescent="0.25">
      <c r="B219" s="6"/>
      <c r="D219" s="5"/>
      <c r="E219" s="5"/>
      <c r="F219" s="5"/>
      <c r="G219" s="5"/>
      <c r="H219" s="5"/>
      <c r="I219" s="5"/>
    </row>
    <row r="220" spans="1:9" s="4" customFormat="1" x14ac:dyDescent="0.25">
      <c r="B220" s="6"/>
      <c r="D220" s="5"/>
      <c r="E220" s="5"/>
      <c r="F220" s="5"/>
      <c r="G220" s="5"/>
      <c r="H220" s="5"/>
      <c r="I220" s="5"/>
    </row>
    <row r="221" spans="1:9" s="4" customFormat="1" x14ac:dyDescent="0.25"/>
    <row r="222" spans="1:9" s="4" customFormat="1" x14ac:dyDescent="0.25"/>
    <row r="223" spans="1:9" s="4" customFormat="1" x14ac:dyDescent="0.25"/>
    <row r="224" spans="1:9" s="4" customFormat="1" x14ac:dyDescent="0.25">
      <c r="D224" s="5"/>
      <c r="E224" s="5"/>
      <c r="F224" s="5"/>
      <c r="G224" s="5"/>
      <c r="H224" s="5"/>
      <c r="I224" s="5"/>
    </row>
    <row r="225" spans="4:9" s="4" customFormat="1" x14ac:dyDescent="0.25"/>
    <row r="226" spans="4:9" s="4" customFormat="1" x14ac:dyDescent="0.25">
      <c r="F226" s="5"/>
    </row>
    <row r="227" spans="4:9" s="4" customFormat="1" x14ac:dyDescent="0.25"/>
    <row r="228" spans="4:9" s="4" customFormat="1" x14ac:dyDescent="0.25">
      <c r="D228" s="5"/>
      <c r="E228" s="5"/>
      <c r="F228" s="5"/>
      <c r="G228" s="5"/>
      <c r="H228" s="5"/>
      <c r="I228" s="5"/>
    </row>
    <row r="229" spans="4:9" s="4" customFormat="1" x14ac:dyDescent="0.25"/>
    <row r="230" spans="4:9" s="4" customFormat="1" x14ac:dyDescent="0.25">
      <c r="D230" s="5"/>
      <c r="E230" s="5"/>
      <c r="F230" s="5"/>
      <c r="G230" s="5"/>
      <c r="H230" s="5"/>
      <c r="I230" s="5"/>
    </row>
    <row r="231" spans="4:9" s="4" customFormat="1" x14ac:dyDescent="0.25">
      <c r="D231" s="5"/>
      <c r="E231" s="5"/>
      <c r="F231" s="5"/>
      <c r="G231" s="5"/>
      <c r="H231" s="5"/>
      <c r="I231" s="5"/>
    </row>
    <row r="232" spans="4:9" s="4" customFormat="1" x14ac:dyDescent="0.25">
      <c r="D232" s="5"/>
      <c r="E232" s="5"/>
      <c r="F232" s="5"/>
      <c r="G232" s="5"/>
      <c r="H232" s="5"/>
      <c r="I232" s="5"/>
    </row>
    <row r="233" spans="4:9" s="4" customFormat="1" x14ac:dyDescent="0.25">
      <c r="D233" s="5"/>
      <c r="E233" s="5"/>
      <c r="F233" s="5"/>
      <c r="G233" s="5"/>
      <c r="H233" s="5"/>
      <c r="I233" s="5"/>
    </row>
    <row r="234" spans="4:9" s="4" customFormat="1" x14ac:dyDescent="0.25"/>
    <row r="235" spans="4:9" s="4" customFormat="1" x14ac:dyDescent="0.25">
      <c r="D235" s="5"/>
      <c r="E235" s="5"/>
      <c r="F235" s="5"/>
      <c r="G235" s="5"/>
      <c r="H235" s="5"/>
      <c r="I235" s="5"/>
    </row>
    <row r="236" spans="4:9" s="4" customFormat="1" x14ac:dyDescent="0.25"/>
    <row r="237" spans="4:9" s="4" customFormat="1" x14ac:dyDescent="0.25"/>
    <row r="238" spans="4:9" s="4" customFormat="1" hidden="1" x14ac:dyDescent="0.25"/>
    <row r="239" spans="4:9" hidden="1" x14ac:dyDescent="0.25"/>
    <row r="240" spans="4:9" hidden="1" x14ac:dyDescent="0.25"/>
    <row r="241" spans="4:9" hidden="1" x14ac:dyDescent="0.25"/>
    <row r="242" spans="4:9" hidden="1" x14ac:dyDescent="0.25">
      <c r="D242" s="2"/>
      <c r="E242" s="2"/>
      <c r="F242" s="2"/>
      <c r="G242" s="2"/>
      <c r="H242" s="2"/>
    </row>
    <row r="243" spans="4:9" hidden="1" x14ac:dyDescent="0.25"/>
    <row r="244" spans="4:9" hidden="1" x14ac:dyDescent="0.25">
      <c r="D244" s="2"/>
      <c r="E244" s="2"/>
      <c r="F244" s="2"/>
      <c r="G244" s="2"/>
      <c r="H244" s="2"/>
      <c r="I244" s="3"/>
    </row>
    <row r="245" spans="4:9" hidden="1" x14ac:dyDescent="0.25"/>
    <row r="246" spans="4:9" hidden="1" x14ac:dyDescent="0.25"/>
    <row r="247" spans="4:9" hidden="1" x14ac:dyDescent="0.25">
      <c r="D247" s="2"/>
      <c r="E247" s="2"/>
      <c r="F247" s="2"/>
      <c r="G247" s="2"/>
      <c r="H247" s="2"/>
      <c r="I247" s="2"/>
    </row>
    <row r="248" spans="4:9" hidden="1" x14ac:dyDescent="0.25"/>
    <row r="249" spans="4:9" hidden="1" x14ac:dyDescent="0.25"/>
    <row r="250" spans="4:9" hidden="1" x14ac:dyDescent="0.25"/>
    <row r="251" spans="4:9" hidden="1" x14ac:dyDescent="0.25"/>
    <row r="252" spans="4:9" hidden="1" x14ac:dyDescent="0.25"/>
    <row r="253" spans="4:9" hidden="1" x14ac:dyDescent="0.25"/>
  </sheetData>
  <mergeCells count="215">
    <mergeCell ref="B184:C184"/>
    <mergeCell ref="B185:C185"/>
    <mergeCell ref="B174:C174"/>
    <mergeCell ref="B175:C175"/>
    <mergeCell ref="B176:C176"/>
    <mergeCell ref="B90:C90"/>
    <mergeCell ref="B198:C198"/>
    <mergeCell ref="I214:I215"/>
    <mergeCell ref="G215:H215"/>
    <mergeCell ref="B186:C186"/>
    <mergeCell ref="B187:C187"/>
    <mergeCell ref="B188:C188"/>
    <mergeCell ref="B189:C189"/>
    <mergeCell ref="B190:C190"/>
    <mergeCell ref="B191:C191"/>
    <mergeCell ref="B207:C207"/>
    <mergeCell ref="B93:C93"/>
    <mergeCell ref="B94:C94"/>
    <mergeCell ref="B91:C91"/>
    <mergeCell ref="B209:C209"/>
    <mergeCell ref="A208:C208"/>
    <mergeCell ref="B180:C180"/>
    <mergeCell ref="B181:C181"/>
    <mergeCell ref="B182:C182"/>
    <mergeCell ref="B183:C183"/>
    <mergeCell ref="B196:C196"/>
    <mergeCell ref="B199:C199"/>
    <mergeCell ref="B200:C200"/>
    <mergeCell ref="B201:C201"/>
    <mergeCell ref="B205:C205"/>
    <mergeCell ref="A206:C206"/>
    <mergeCell ref="A216:I216"/>
    <mergeCell ref="B210:C210"/>
    <mergeCell ref="B212:C212"/>
    <mergeCell ref="B214:C214"/>
    <mergeCell ref="B192:C192"/>
    <mergeCell ref="B193:C193"/>
    <mergeCell ref="B194:C194"/>
    <mergeCell ref="B195:C195"/>
    <mergeCell ref="B197:C197"/>
    <mergeCell ref="B202:C202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55:C155"/>
    <mergeCell ref="B143:C143"/>
    <mergeCell ref="B144:C144"/>
    <mergeCell ref="B145:C145"/>
    <mergeCell ref="B146:C146"/>
    <mergeCell ref="B148:C148"/>
    <mergeCell ref="B149:C149"/>
    <mergeCell ref="B147:C147"/>
    <mergeCell ref="B150:C150"/>
    <mergeCell ref="B151:C151"/>
    <mergeCell ref="B152:C152"/>
    <mergeCell ref="B153:C153"/>
    <mergeCell ref="B154:C154"/>
    <mergeCell ref="B135:C135"/>
    <mergeCell ref="B136:C136"/>
    <mergeCell ref="B137:C137"/>
    <mergeCell ref="B138:C138"/>
    <mergeCell ref="B141:C141"/>
    <mergeCell ref="B142:C142"/>
    <mergeCell ref="B140:C140"/>
    <mergeCell ref="B139:C139"/>
    <mergeCell ref="B122:C122"/>
    <mergeCell ref="B123:C123"/>
    <mergeCell ref="B124:C124"/>
    <mergeCell ref="B125:C125"/>
    <mergeCell ref="B126:C126"/>
    <mergeCell ref="B128:C128"/>
    <mergeCell ref="B127:C127"/>
    <mergeCell ref="B129:C129"/>
    <mergeCell ref="B130:C130"/>
    <mergeCell ref="B131:C131"/>
    <mergeCell ref="B132:C132"/>
    <mergeCell ref="B133:C133"/>
    <mergeCell ref="B134:C134"/>
    <mergeCell ref="A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20:C120"/>
    <mergeCell ref="B121:C121"/>
    <mergeCell ref="A119:C119"/>
    <mergeCell ref="B97:C97"/>
    <mergeCell ref="A98:C98"/>
    <mergeCell ref="B99:C99"/>
    <mergeCell ref="A100:C100"/>
    <mergeCell ref="B102:C102"/>
    <mergeCell ref="A103:C103"/>
    <mergeCell ref="B101:C101"/>
    <mergeCell ref="B105:C105"/>
    <mergeCell ref="I105:I106"/>
    <mergeCell ref="G106:H106"/>
    <mergeCell ref="A107:C109"/>
    <mergeCell ref="D107:H107"/>
    <mergeCell ref="I107:I108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6:C86"/>
    <mergeCell ref="B87:C87"/>
    <mergeCell ref="B89:C89"/>
    <mergeCell ref="B88:C88"/>
    <mergeCell ref="B85:C85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A8:C8"/>
    <mergeCell ref="A9:C9"/>
    <mergeCell ref="A10:C10"/>
    <mergeCell ref="A11:C11"/>
    <mergeCell ref="A12:C12"/>
    <mergeCell ref="B13:C13"/>
    <mergeCell ref="B20:C20"/>
    <mergeCell ref="B21:C21"/>
    <mergeCell ref="B22:C22"/>
    <mergeCell ref="B14:C14"/>
    <mergeCell ref="B15:C15"/>
    <mergeCell ref="A16:C16"/>
    <mergeCell ref="A17:C17"/>
    <mergeCell ref="B18:C18"/>
    <mergeCell ref="B19:C19"/>
    <mergeCell ref="A1:I1"/>
    <mergeCell ref="A2:I2"/>
    <mergeCell ref="A3:I3"/>
    <mergeCell ref="A5:C7"/>
    <mergeCell ref="D5:H5"/>
    <mergeCell ref="I5:I6"/>
    <mergeCell ref="A4:I4"/>
    <mergeCell ref="B26:C26"/>
    <mergeCell ref="B27:C27"/>
    <mergeCell ref="B28:C28"/>
    <mergeCell ref="B29:C29"/>
    <mergeCell ref="B32:C32"/>
    <mergeCell ref="B31:C31"/>
    <mergeCell ref="B30:C30"/>
    <mergeCell ref="B57:C57"/>
    <mergeCell ref="B46:C46"/>
    <mergeCell ref="B47:C47"/>
    <mergeCell ref="B48:C48"/>
    <mergeCell ref="B33:C33"/>
    <mergeCell ref="B34:C34"/>
    <mergeCell ref="B35:C35"/>
    <mergeCell ref="B36:C36"/>
    <mergeCell ref="B37:C37"/>
    <mergeCell ref="B39:C39"/>
    <mergeCell ref="B204:C204"/>
    <mergeCell ref="B38:C38"/>
    <mergeCell ref="B92:C92"/>
    <mergeCell ref="B58:C58"/>
    <mergeCell ref="B59:C59"/>
    <mergeCell ref="B60:C60"/>
    <mergeCell ref="B61:C61"/>
    <mergeCell ref="B62:C62"/>
    <mergeCell ref="B63:C63"/>
    <mergeCell ref="B52:C52"/>
    <mergeCell ref="B23:C23"/>
    <mergeCell ref="B24:C24"/>
    <mergeCell ref="B25:C25"/>
    <mergeCell ref="B95:C95"/>
    <mergeCell ref="B96:C96"/>
    <mergeCell ref="B203:C203"/>
    <mergeCell ref="B53:C53"/>
    <mergeCell ref="B54:C54"/>
    <mergeCell ref="B55:C55"/>
    <mergeCell ref="B56:C56"/>
  </mergeCells>
  <printOptions horizontalCentered="1"/>
  <pageMargins left="0.55118110236220474" right="0.27559055118110237" top="0.54" bottom="0.43" header="0" footer="0"/>
  <pageSetup scale="69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 DET POR CONCEPT</vt:lpstr>
      <vt:lpstr>'7 DET POR CONCEPT'!Área_de_impresión</vt:lpstr>
      <vt:lpstr>'7 DET POR CONCEPT'!Títulos_a_imprimir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2026-01-30T16:10:52Z</dcterms:created>
  <dcterms:modified xsi:type="dcterms:W3CDTF">2026-01-30T16:13:43Z</dcterms:modified>
</cp:coreProperties>
</file>