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885" windowWidth="19395" windowHeight="6900"/>
  </bookViews>
  <sheets>
    <sheet name="ok SEP-2023 det por concept " sheetId="1" r:id="rId1"/>
  </sheets>
  <definedNames>
    <definedName name="_xlnm._FilterDatabase" localSheetId="0" hidden="1">'ok SEP-2023 det por concept '!$B$114:$L$114</definedName>
    <definedName name="_xlnm.Print_Area" localSheetId="0">'ok SEP-2023 det por concept '!$A$1:$J$231</definedName>
    <definedName name="_xlnm.Print_Titles" localSheetId="0">'ok SEP-2023 det por concept '!$1:$6</definedName>
  </definedNames>
  <calcPr calcId="144525"/>
</workbook>
</file>

<file path=xl/calcChain.xml><?xml version="1.0" encoding="utf-8"?>
<calcChain xmlns="http://schemas.openxmlformats.org/spreadsheetml/2006/main">
  <c r="J189" i="1" l="1"/>
  <c r="G189" i="1"/>
  <c r="G188" i="1" s="1"/>
  <c r="J188" i="1"/>
  <c r="J187" i="1"/>
  <c r="J186" i="1" s="1"/>
  <c r="G187" i="1"/>
  <c r="G186" i="1" s="1"/>
  <c r="I186" i="1"/>
  <c r="H186" i="1"/>
  <c r="F186" i="1"/>
  <c r="E186" i="1"/>
  <c r="J185" i="1"/>
  <c r="J184" i="1" s="1"/>
  <c r="G185" i="1"/>
  <c r="I184" i="1"/>
  <c r="H184" i="1"/>
  <c r="H191" i="1" s="1"/>
  <c r="G184" i="1"/>
  <c r="F184" i="1"/>
  <c r="E184" i="1"/>
  <c r="J183" i="1"/>
  <c r="G183" i="1"/>
  <c r="J182" i="1"/>
  <c r="G182" i="1"/>
  <c r="J181" i="1"/>
  <c r="G181" i="1"/>
  <c r="J180" i="1"/>
  <c r="G180" i="1"/>
  <c r="J179" i="1"/>
  <c r="G179" i="1"/>
  <c r="J178" i="1"/>
  <c r="G178" i="1"/>
  <c r="J177" i="1"/>
  <c r="G177" i="1"/>
  <c r="J176" i="1"/>
  <c r="G176" i="1"/>
  <c r="J175" i="1"/>
  <c r="G175" i="1"/>
  <c r="J174" i="1"/>
  <c r="G174" i="1"/>
  <c r="J173" i="1"/>
  <c r="G173" i="1"/>
  <c r="J172" i="1"/>
  <c r="G172" i="1"/>
  <c r="J171" i="1"/>
  <c r="G171" i="1"/>
  <c r="J170" i="1"/>
  <c r="G170" i="1"/>
  <c r="J169" i="1"/>
  <c r="G169" i="1"/>
  <c r="J168" i="1"/>
  <c r="G168" i="1"/>
  <c r="J167" i="1"/>
  <c r="G167" i="1"/>
  <c r="J166" i="1"/>
  <c r="G166" i="1"/>
  <c r="J165" i="1"/>
  <c r="G165" i="1"/>
  <c r="J164" i="1"/>
  <c r="G164" i="1"/>
  <c r="J163" i="1"/>
  <c r="G163" i="1"/>
  <c r="J162" i="1"/>
  <c r="G162" i="1"/>
  <c r="J161" i="1"/>
  <c r="G161" i="1"/>
  <c r="J160" i="1"/>
  <c r="G160" i="1"/>
  <c r="J159" i="1"/>
  <c r="G159" i="1"/>
  <c r="J158" i="1"/>
  <c r="G158" i="1"/>
  <c r="J157" i="1"/>
  <c r="G157" i="1"/>
  <c r="J156" i="1"/>
  <c r="G156" i="1"/>
  <c r="J155" i="1"/>
  <c r="G155" i="1"/>
  <c r="J154" i="1"/>
  <c r="G154" i="1"/>
  <c r="J153" i="1"/>
  <c r="G153" i="1"/>
  <c r="J152" i="1"/>
  <c r="G152" i="1"/>
  <c r="J151" i="1"/>
  <c r="G151" i="1"/>
  <c r="J150" i="1"/>
  <c r="G150" i="1"/>
  <c r="J149" i="1"/>
  <c r="G149" i="1"/>
  <c r="J148" i="1"/>
  <c r="G148" i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J138" i="1"/>
  <c r="G138" i="1"/>
  <c r="J137" i="1"/>
  <c r="G137" i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J127" i="1"/>
  <c r="G127" i="1"/>
  <c r="J126" i="1"/>
  <c r="G126" i="1"/>
  <c r="J125" i="1"/>
  <c r="G125" i="1"/>
  <c r="J124" i="1"/>
  <c r="G124" i="1"/>
  <c r="J123" i="1"/>
  <c r="G123" i="1"/>
  <c r="J122" i="1"/>
  <c r="G122" i="1"/>
  <c r="J121" i="1"/>
  <c r="G121" i="1"/>
  <c r="J120" i="1"/>
  <c r="G120" i="1"/>
  <c r="J119" i="1"/>
  <c r="G119" i="1"/>
  <c r="J118" i="1"/>
  <c r="G118" i="1"/>
  <c r="J117" i="1"/>
  <c r="J113" i="1" s="1"/>
  <c r="G117" i="1"/>
  <c r="J116" i="1"/>
  <c r="G116" i="1"/>
  <c r="J115" i="1"/>
  <c r="G115" i="1"/>
  <c r="J114" i="1"/>
  <c r="G114" i="1"/>
  <c r="G113" i="1" s="1"/>
  <c r="I113" i="1"/>
  <c r="H113" i="1"/>
  <c r="F113" i="1"/>
  <c r="E113" i="1"/>
  <c r="J112" i="1"/>
  <c r="G112" i="1"/>
  <c r="J111" i="1"/>
  <c r="J109" i="1" s="1"/>
  <c r="J107" i="1" s="1"/>
  <c r="G111" i="1"/>
  <c r="G109" i="1" s="1"/>
  <c r="J110" i="1"/>
  <c r="G110" i="1"/>
  <c r="I109" i="1"/>
  <c r="I191" i="1" s="1"/>
  <c r="H109" i="1"/>
  <c r="F109" i="1"/>
  <c r="F191" i="1" s="1"/>
  <c r="E109" i="1"/>
  <c r="E191" i="1" s="1"/>
  <c r="H107" i="1"/>
  <c r="J106" i="1"/>
  <c r="G106" i="1"/>
  <c r="J105" i="1"/>
  <c r="G105" i="1"/>
  <c r="J104" i="1"/>
  <c r="G104" i="1"/>
  <c r="J103" i="1"/>
  <c r="G103" i="1"/>
  <c r="J102" i="1"/>
  <c r="G102" i="1"/>
  <c r="J101" i="1"/>
  <c r="G101" i="1"/>
  <c r="J100" i="1"/>
  <c r="G100" i="1"/>
  <c r="J99" i="1"/>
  <c r="G99" i="1"/>
  <c r="G98" i="1" s="1"/>
  <c r="J98" i="1"/>
  <c r="I98" i="1"/>
  <c r="H98" i="1"/>
  <c r="F98" i="1"/>
  <c r="E98" i="1"/>
  <c r="F93" i="1"/>
  <c r="J91" i="1"/>
  <c r="J90" i="1"/>
  <c r="J89" i="1" s="1"/>
  <c r="G90" i="1"/>
  <c r="I89" i="1"/>
  <c r="H89" i="1"/>
  <c r="G89" i="1"/>
  <c r="F89" i="1"/>
  <c r="E89" i="1"/>
  <c r="J88" i="1"/>
  <c r="J87" i="1" s="1"/>
  <c r="G88" i="1"/>
  <c r="I87" i="1"/>
  <c r="H87" i="1"/>
  <c r="G87" i="1"/>
  <c r="F87" i="1"/>
  <c r="E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G16" i="1" s="1"/>
  <c r="J16" i="1"/>
  <c r="I16" i="1"/>
  <c r="H16" i="1"/>
  <c r="F16" i="1"/>
  <c r="E16" i="1"/>
  <c r="J15" i="1"/>
  <c r="G15" i="1"/>
  <c r="J14" i="1"/>
  <c r="G14" i="1"/>
  <c r="G11" i="1" s="1"/>
  <c r="J13" i="1"/>
  <c r="G13" i="1"/>
  <c r="J12" i="1"/>
  <c r="J11" i="1" s="1"/>
  <c r="G12" i="1"/>
  <c r="I11" i="1"/>
  <c r="I93" i="1" s="1"/>
  <c r="H11" i="1"/>
  <c r="H93" i="1" s="1"/>
  <c r="F11" i="1"/>
  <c r="E11" i="1"/>
  <c r="E93" i="1" s="1"/>
  <c r="J10" i="1"/>
  <c r="G10" i="1"/>
  <c r="G93" i="1" s="1"/>
  <c r="J9" i="1"/>
  <c r="G9" i="1"/>
  <c r="J8" i="1"/>
  <c r="G8" i="1"/>
  <c r="J7" i="1"/>
  <c r="G7" i="1"/>
  <c r="E6" i="1"/>
  <c r="G191" i="1" l="1"/>
  <c r="G107" i="1"/>
  <c r="I107" i="1"/>
  <c r="E107" i="1"/>
  <c r="F107" i="1"/>
</calcChain>
</file>

<file path=xl/sharedStrings.xml><?xml version="1.0" encoding="utf-8"?>
<sst xmlns="http://schemas.openxmlformats.org/spreadsheetml/2006/main" count="214" uniqueCount="117">
  <si>
    <t>NOMBRE DEL ENTE: COMISIÓN DE AGUA POTABLE Y ALCANTARILLADO DEL MUNICIPIO DE ACAPULCO</t>
  </si>
  <si>
    <t>Estado Analítico de Ingresos</t>
  </si>
  <si>
    <t>Del 01 de Enero al 30 de Septiembre de 2023</t>
  </si>
  <si>
    <t>Estado Analítico de Ingresos Por 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</si>
  <si>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</si>
  <si>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</si>
  <si>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</si>
  <si>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</si>
  <si>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</si>
  <si>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</si>
  <si>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</si>
  <si>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</si>
  <si>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</si>
  <si>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</si>
  <si>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</si>
  <si>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</si>
  <si>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</si>
  <si>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</si>
  <si>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</si>
  <si>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</si>
  <si>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</si>
  <si>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Otros Redondeos</t>
  </si>
  <si>
    <t>Intereses Ganados Cta. Corriente</t>
  </si>
  <si>
    <t>Intereses Ganados por Inversión</t>
  </si>
  <si>
    <t>Aprovechamientos</t>
  </si>
  <si>
    <t>Ingresos por Venta de Bienes, Prestación de Servicios y Otros Ingresos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</si>
  <si>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</si>
  <si>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</si>
  <si>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</si>
  <si>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</si>
  <si>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</si>
  <si>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Servicios de Saneamiento tasa 16%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</si>
  <si>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</si>
  <si>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</si>
  <si>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</si>
  <si>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</si>
  <si>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</si>
  <si>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0%</t>
  </si>
  <si>
    <t>Pipas de Agua tasa 16%</t>
  </si>
  <si>
    <t>Ventas de Agua Tratada tasa 16%</t>
  </si>
  <si>
    <t>Serv. de Conexion de Agua Potable tasa 0%</t>
  </si>
  <si>
    <t>Serv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</si>
  <si>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</si>
  <si>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</si>
  <si>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</si>
  <si>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</si>
  <si>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</si>
  <si>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</si>
  <si>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</si>
  <si>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Material de Conexión 0%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</si>
  <si>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</si>
  <si>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</si>
  <si>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</si>
  <si>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</si>
  <si>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</si>
  <si>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</si>
  <si>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</si>
  <si>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</si>
  <si>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</si>
  <si>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</si>
  <si>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</si>
  <si>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</si>
  <si>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</si>
  <si>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</si>
  <si>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</si>
  <si>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</si>
  <si>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</si>
  <si>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</si>
  <si>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Reducción de Diametro tasa 0%</t>
  </si>
  <si>
    <t>Reducción de Diametro tasa 16%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</si>
  <si>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</si>
  <si>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</si>
  <si>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</si>
  <si>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</si>
  <si>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</si>
  <si>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</si>
  <si>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</si>
  <si>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</si>
  <si>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</si>
  <si>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</si>
  <si>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</si>
  <si>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</si>
  <si>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</si>
  <si>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</si>
  <si>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</si>
  <si>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</si>
  <si>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</si>
  <si>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</si>
  <si>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</si>
  <si>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</si>
  <si>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</si>
  <si>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</si>
  <si>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Tasa 16%</t>
  </si>
  <si>
    <t>Sobrante de Caja</t>
  </si>
  <si>
    <t>Venta de chatarra tasa 0%</t>
  </si>
  <si>
    <t xml:space="preserve">Recuperación por Responsabilidad p </t>
  </si>
  <si>
    <t xml:space="preserve">Participaciones, Aportaciones, Convenios, Incentivos Derivados de la Colaboración Fiscal y Fondos  Distintos de Aportaciones </t>
  </si>
  <si>
    <t>Devolucion de isr</t>
  </si>
  <si>
    <t>Transferencias, Asignaciones, Subsidios y Subvenciones, y Pensiones y Jubilaciones</t>
  </si>
  <si>
    <t>Derechos por Aprovechamiento de Aguas Nacionales (PRODDER)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</si>
  <si>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</si>
  <si>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</si>
  <si>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</si>
  <si>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</si>
  <si>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</si>
  <si>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</si>
  <si>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</si>
  <si>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</si>
  <si>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</si>
  <si>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</si>
  <si>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</si>
  <si>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b/>
        <vertAlign val="superscript"/>
        <sz val="9"/>
        <color indexed="8"/>
        <rFont val="Arial"/>
        <family val="2"/>
      </rPr>
      <t>1</t>
    </r>
  </si>
  <si>
    <r>
      <t>Ingresos por Venta de Bienes, Prestación de  Servicios y Otros Ingresos</t>
    </r>
    <r>
      <rPr>
        <b/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</si>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</sst>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]* #,##0.00_-;\-[$€]* #,##0.00_-;_-[$€]* &quot;-&quot;??_-;_-@_-"/>
    <numFmt numFmtId="166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vertAlign val="superscript"/>
      <sz val="9"/>
      <color indexed="8"/>
      <name val="Arial"/>
      <family val="2"/>
    </font>
    <font>
      <b/>
      <sz val="8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30" fillId="0" borderId="0"/>
    <xf numFmtId="0" fontId="27" fillId="0" borderId="0">
      <alignment wrapText="1"/>
    </xf>
    <xf numFmtId="0" fontId="2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71">
    <xf numFmtId="0" fontId="0" fillId="0" borderId="0" xfId="0"/>
    <xf numFmtId="37" fontId="3" fillId="2" borderId="1" xfId="2" applyNumberFormat="1" applyFont="1" applyFill="1" applyBorder="1" applyAlignment="1" applyProtection="1">
      <alignment horizontal="center" vertical="center"/>
    </xf>
    <xf numFmtId="37" fontId="3" fillId="2" borderId="2" xfId="2" applyNumberFormat="1" applyFont="1" applyFill="1" applyBorder="1" applyAlignment="1" applyProtection="1">
      <alignment horizontal="center" vertical="center"/>
    </xf>
    <xf numFmtId="37" fontId="3" fillId="2" borderId="3" xfId="2" applyNumberFormat="1" applyFont="1" applyFill="1" applyBorder="1" applyAlignment="1" applyProtection="1">
      <alignment horizontal="center" vertical="center"/>
    </xf>
    <xf numFmtId="0" fontId="1" fillId="0" borderId="0" xfId="3"/>
    <xf numFmtId="37" fontId="3" fillId="2" borderId="4" xfId="2" applyNumberFormat="1" applyFont="1" applyFill="1" applyBorder="1" applyAlignment="1" applyProtection="1">
      <alignment horizontal="center"/>
    </xf>
    <xf numFmtId="37" fontId="3" fillId="2" borderId="0" xfId="2" applyNumberFormat="1" applyFont="1" applyFill="1" applyBorder="1" applyAlignment="1" applyProtection="1">
      <alignment horizontal="center"/>
    </xf>
    <xf numFmtId="37" fontId="3" fillId="2" borderId="5" xfId="2" applyNumberFormat="1" applyFont="1" applyFill="1" applyBorder="1" applyAlignment="1" applyProtection="1">
      <alignment horizontal="center"/>
    </xf>
    <xf numFmtId="37" fontId="4" fillId="2" borderId="1" xfId="2" applyNumberFormat="1" applyFont="1" applyFill="1" applyBorder="1" applyAlignment="1" applyProtection="1">
      <alignment horizontal="center" vertical="center" wrapText="1"/>
    </xf>
    <xf numFmtId="37" fontId="4" fillId="2" borderId="2" xfId="2" applyNumberFormat="1" applyFont="1" applyFill="1" applyBorder="1" applyAlignment="1" applyProtection="1">
      <alignment horizontal="center" vertical="center"/>
    </xf>
    <xf numFmtId="37" fontId="4" fillId="2" borderId="6" xfId="2" applyNumberFormat="1" applyFont="1" applyFill="1" applyBorder="1" applyAlignment="1" applyProtection="1">
      <alignment horizontal="center" vertical="center"/>
    </xf>
    <xf numFmtId="37" fontId="4" fillId="2" borderId="7" xfId="2" applyNumberFormat="1" applyFont="1" applyFill="1" applyBorder="1" applyAlignment="1" applyProtection="1">
      <alignment horizontal="center"/>
    </xf>
    <xf numFmtId="37" fontId="4" fillId="2" borderId="8" xfId="2" applyNumberFormat="1" applyFont="1" applyFill="1" applyBorder="1" applyAlignment="1" applyProtection="1">
      <alignment horizontal="center"/>
    </xf>
    <xf numFmtId="37" fontId="4" fillId="2" borderId="9" xfId="2" applyNumberFormat="1" applyFont="1" applyFill="1" applyBorder="1" applyAlignment="1" applyProtection="1">
      <alignment horizontal="center"/>
    </xf>
    <xf numFmtId="37" fontId="4" fillId="2" borderId="10" xfId="2" applyNumberFormat="1" applyFont="1" applyFill="1" applyBorder="1" applyAlignment="1" applyProtection="1">
      <alignment horizontal="center" vertical="center" wrapText="1"/>
    </xf>
    <xf numFmtId="37" fontId="4" fillId="2" borderId="4" xfId="2" applyNumberFormat="1" applyFont="1" applyFill="1" applyBorder="1" applyAlignment="1" applyProtection="1">
      <alignment horizontal="center" vertical="center"/>
    </xf>
    <xf numFmtId="37" fontId="4" fillId="2" borderId="0" xfId="2" applyNumberFormat="1" applyFont="1" applyFill="1" applyBorder="1" applyAlignment="1" applyProtection="1">
      <alignment horizontal="center" vertical="center"/>
    </xf>
    <xf numFmtId="37" fontId="4" fillId="2" borderId="11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 wrapText="1"/>
    </xf>
    <xf numFmtId="37" fontId="4" fillId="2" borderId="13" xfId="2" applyNumberFormat="1" applyFont="1" applyFill="1" applyBorder="1" applyAlignment="1" applyProtection="1">
      <alignment horizontal="center" vertical="center" wrapText="1"/>
    </xf>
    <xf numFmtId="37" fontId="4" fillId="2" borderId="14" xfId="2" applyNumberFormat="1" applyFont="1" applyFill="1" applyBorder="1" applyAlignment="1" applyProtection="1">
      <alignment horizontal="center" vertical="center"/>
    </xf>
    <xf numFmtId="37" fontId="4" fillId="2" borderId="15" xfId="2" applyNumberFormat="1" applyFont="1" applyFill="1" applyBorder="1" applyAlignment="1" applyProtection="1">
      <alignment horizontal="center" vertical="center"/>
    </xf>
    <xf numFmtId="37" fontId="4" fillId="2" borderId="16" xfId="2" applyNumberFormat="1" applyFont="1" applyFill="1" applyBorder="1" applyAlignment="1" applyProtection="1">
      <alignment horizontal="center" vertical="center"/>
    </xf>
    <xf numFmtId="37" fontId="4" fillId="2" borderId="17" xfId="2" applyNumberFormat="1" applyFont="1" applyFill="1" applyBorder="1" applyAlignment="1" applyProtection="1">
      <alignment horizontal="center"/>
    </xf>
    <xf numFmtId="37" fontId="4" fillId="2" borderId="18" xfId="2" applyNumberFormat="1" applyFont="1" applyFill="1" applyBorder="1" applyAlignment="1" applyProtection="1">
      <alignment horizontal="center"/>
    </xf>
    <xf numFmtId="0" fontId="5" fillId="3" borderId="19" xfId="4" applyFont="1" applyFill="1" applyBorder="1" applyAlignment="1">
      <alignment horizontal="left" vertical="center" wrapText="1"/>
    </xf>
    <xf numFmtId="0" fontId="5" fillId="3" borderId="20" xfId="4" applyFont="1" applyFill="1" applyBorder="1" applyAlignment="1">
      <alignment horizontal="left" vertical="center" wrapText="1"/>
    </xf>
    <xf numFmtId="43" fontId="6" fillId="3" borderId="20" xfId="2" applyFont="1" applyFill="1" applyBorder="1" applyAlignment="1" applyProtection="1">
      <alignment horizontal="right"/>
      <protection locked="0"/>
    </xf>
    <xf numFmtId="43" fontId="6" fillId="3" borderId="20" xfId="2" applyFont="1" applyFill="1" applyBorder="1" applyAlignment="1" applyProtection="1">
      <alignment horizontal="right"/>
    </xf>
    <xf numFmtId="43" fontId="6" fillId="0" borderId="20" xfId="2" applyFont="1" applyFill="1" applyBorder="1" applyAlignment="1" applyProtection="1">
      <alignment horizontal="right"/>
      <protection locked="0"/>
    </xf>
    <xf numFmtId="43" fontId="6" fillId="3" borderId="21" xfId="2" applyFont="1" applyFill="1" applyBorder="1" applyAlignment="1" applyProtection="1">
      <alignment horizontal="right"/>
    </xf>
    <xf numFmtId="0" fontId="5" fillId="3" borderId="22" xfId="4" applyFont="1" applyFill="1" applyBorder="1" applyAlignment="1">
      <alignment horizontal="left" vertical="center" wrapText="1"/>
    </xf>
    <xf numFmtId="0" fontId="5" fillId="3" borderId="12" xfId="4" applyFont="1" applyFill="1" applyBorder="1" applyAlignment="1">
      <alignment horizontal="left" vertical="center" wrapText="1"/>
    </xf>
    <xf numFmtId="43" fontId="6" fillId="3" borderId="12" xfId="2" applyFont="1" applyFill="1" applyBorder="1" applyAlignment="1" applyProtection="1">
      <alignment horizontal="right"/>
      <protection locked="0"/>
    </xf>
    <xf numFmtId="43" fontId="6" fillId="3" borderId="12" xfId="2" applyFont="1" applyFill="1" applyBorder="1" applyAlignment="1" applyProtection="1">
      <alignment horizontal="right"/>
    </xf>
    <xf numFmtId="43" fontId="6" fillId="0" borderId="12" xfId="2" applyFont="1" applyFill="1" applyBorder="1" applyAlignment="1" applyProtection="1">
      <alignment horizontal="right"/>
      <protection locked="0"/>
    </xf>
    <xf numFmtId="43" fontId="6" fillId="3" borderId="13" xfId="2" applyFont="1" applyFill="1" applyBorder="1" applyAlignment="1" applyProtection="1">
      <alignment horizontal="right"/>
    </xf>
    <xf numFmtId="0" fontId="5" fillId="0" borderId="22" xfId="4" applyFont="1" applyFill="1" applyBorder="1" applyAlignment="1">
      <alignment horizontal="left" vertical="center" wrapText="1"/>
    </xf>
    <xf numFmtId="0" fontId="5" fillId="0" borderId="12" xfId="4" applyFont="1" applyFill="1" applyBorder="1" applyAlignment="1">
      <alignment horizontal="left" vertical="center" wrapText="1"/>
    </xf>
    <xf numFmtId="43" fontId="6" fillId="0" borderId="12" xfId="2" applyFont="1" applyFill="1" applyBorder="1" applyAlignment="1" applyProtection="1">
      <alignment horizontal="right"/>
    </xf>
    <xf numFmtId="43" fontId="7" fillId="0" borderId="12" xfId="2" applyFont="1" applyFill="1" applyBorder="1" applyAlignment="1" applyProtection="1">
      <alignment horizontal="right"/>
      <protection locked="0"/>
    </xf>
    <xf numFmtId="43" fontId="6" fillId="0" borderId="13" xfId="2" applyFont="1" applyFill="1" applyBorder="1" applyAlignment="1" applyProtection="1">
      <alignment horizontal="right"/>
    </xf>
    <xf numFmtId="0" fontId="1" fillId="0" borderId="0" xfId="3" applyFill="1"/>
    <xf numFmtId="43" fontId="8" fillId="0" borderId="12" xfId="2" applyFont="1" applyFill="1" applyBorder="1" applyAlignment="1" applyProtection="1">
      <alignment horizontal="right"/>
    </xf>
    <xf numFmtId="0" fontId="9" fillId="3" borderId="23" xfId="3" applyFont="1" applyFill="1" applyBorder="1" applyAlignment="1">
      <alignment horizontal="left"/>
    </xf>
    <xf numFmtId="0" fontId="10" fillId="3" borderId="24" xfId="4" applyFont="1" applyFill="1" applyBorder="1" applyAlignment="1">
      <alignment horizontal="left" vertical="center" wrapText="1"/>
    </xf>
    <xf numFmtId="0" fontId="10" fillId="3" borderId="25" xfId="4" applyFont="1" applyFill="1" applyBorder="1" applyAlignment="1">
      <alignment horizontal="left" vertical="center" wrapText="1"/>
    </xf>
    <xf numFmtId="43" fontId="11" fillId="3" borderId="12" xfId="2" applyFont="1" applyFill="1" applyBorder="1" applyAlignment="1" applyProtection="1">
      <alignment horizontal="right"/>
    </xf>
    <xf numFmtId="43" fontId="11" fillId="3" borderId="13" xfId="2" applyFont="1" applyFill="1" applyBorder="1" applyAlignment="1" applyProtection="1">
      <alignment horizontal="right"/>
    </xf>
    <xf numFmtId="43" fontId="1" fillId="3" borderId="0" xfId="3" applyNumberFormat="1" applyFill="1"/>
    <xf numFmtId="0" fontId="1" fillId="3" borderId="0" xfId="3" applyFill="1"/>
    <xf numFmtId="43" fontId="12" fillId="3" borderId="12" xfId="2" applyFont="1" applyFill="1" applyBorder="1" applyAlignment="1" applyProtection="1">
      <alignment horizontal="right"/>
    </xf>
    <xf numFmtId="43" fontId="7" fillId="3" borderId="12" xfId="2" applyFont="1" applyFill="1" applyBorder="1" applyAlignment="1" applyProtection="1">
      <alignment horizontal="right"/>
    </xf>
    <xf numFmtId="43" fontId="8" fillId="3" borderId="12" xfId="2" applyFont="1" applyFill="1" applyBorder="1" applyAlignment="1" applyProtection="1">
      <alignment horizontal="right" vertical="center"/>
      <protection locked="0"/>
    </xf>
    <xf numFmtId="0" fontId="9" fillId="3" borderId="26" xfId="3" applyFont="1" applyFill="1" applyBorder="1" applyAlignment="1">
      <alignment horizontal="left"/>
    </xf>
    <xf numFmtId="0" fontId="10" fillId="3" borderId="27" xfId="4" applyFont="1" applyFill="1" applyBorder="1" applyAlignment="1">
      <alignment horizontal="left" vertical="center" wrapText="1"/>
    </xf>
    <xf numFmtId="0" fontId="10" fillId="3" borderId="28" xfId="4" applyFont="1" applyFill="1" applyBorder="1" applyAlignment="1">
      <alignment horizontal="left" vertical="center" wrapText="1"/>
    </xf>
    <xf numFmtId="43" fontId="11" fillId="3" borderId="12" xfId="2" applyFont="1" applyFill="1" applyBorder="1" applyAlignment="1" applyProtection="1">
      <alignment horizontal="right"/>
      <protection locked="0"/>
    </xf>
    <xf numFmtId="43" fontId="12" fillId="3" borderId="12" xfId="2" applyFont="1" applyFill="1" applyBorder="1" applyAlignment="1" applyProtection="1">
      <alignment horizontal="right"/>
      <protection locked="0"/>
    </xf>
    <xf numFmtId="0" fontId="1" fillId="3" borderId="0" xfId="3" applyFont="1" applyFill="1"/>
    <xf numFmtId="4" fontId="13" fillId="3" borderId="29" xfId="0" applyNumberFormat="1" applyFont="1" applyFill="1" applyBorder="1" applyAlignment="1">
      <alignment wrapText="1"/>
    </xf>
    <xf numFmtId="4" fontId="14" fillId="3" borderId="29" xfId="0" applyNumberFormat="1" applyFont="1" applyFill="1" applyBorder="1" applyAlignment="1">
      <alignment wrapText="1"/>
    </xf>
    <xf numFmtId="43" fontId="11" fillId="3" borderId="12" xfId="1" applyFont="1" applyFill="1" applyBorder="1" applyAlignment="1" applyProtection="1">
      <alignment horizontal="right"/>
      <protection locked="0"/>
    </xf>
    <xf numFmtId="0" fontId="5" fillId="3" borderId="30" xfId="4" applyFont="1" applyFill="1" applyBorder="1" applyAlignment="1">
      <alignment horizontal="left" vertical="center" wrapText="1"/>
    </xf>
    <xf numFmtId="0" fontId="5" fillId="3" borderId="27" xfId="4" applyFont="1" applyFill="1" applyBorder="1" applyAlignment="1">
      <alignment horizontal="left" vertical="center" wrapText="1"/>
    </xf>
    <xf numFmtId="0" fontId="5" fillId="3" borderId="28" xfId="4" applyFont="1" applyFill="1" applyBorder="1" applyAlignment="1">
      <alignment horizontal="left" vertical="center" wrapText="1"/>
    </xf>
    <xf numFmtId="43" fontId="8" fillId="3" borderId="12" xfId="2" applyFont="1" applyFill="1" applyBorder="1" applyAlignment="1" applyProtection="1">
      <alignment horizontal="right"/>
      <protection locked="0"/>
    </xf>
    <xf numFmtId="43" fontId="12" fillId="0" borderId="12" xfId="2" applyFont="1" applyFill="1" applyBorder="1" applyAlignment="1" applyProtection="1">
      <alignment horizontal="right"/>
      <protection locked="0"/>
    </xf>
    <xf numFmtId="43" fontId="8" fillId="0" borderId="12" xfId="2" applyFont="1" applyFill="1" applyBorder="1" applyAlignment="1" applyProtection="1">
      <alignment horizontal="right"/>
      <protection locked="0"/>
    </xf>
    <xf numFmtId="0" fontId="9" fillId="0" borderId="23" xfId="3" applyFont="1" applyFill="1" applyBorder="1" applyAlignment="1">
      <alignment horizontal="left"/>
    </xf>
    <xf numFmtId="0" fontId="10" fillId="0" borderId="24" xfId="4" applyFont="1" applyFill="1" applyBorder="1" applyAlignment="1">
      <alignment horizontal="left" vertical="center" wrapText="1"/>
    </xf>
    <xf numFmtId="0" fontId="10" fillId="0" borderId="25" xfId="4" applyFont="1" applyFill="1" applyBorder="1" applyAlignment="1">
      <alignment horizontal="left" vertical="center" wrapText="1"/>
    </xf>
    <xf numFmtId="43" fontId="11" fillId="0" borderId="12" xfId="2" applyFont="1" applyFill="1" applyBorder="1" applyAlignment="1" applyProtection="1">
      <alignment horizontal="right"/>
      <protection locked="0"/>
    </xf>
    <xf numFmtId="43" fontId="11" fillId="0" borderId="12" xfId="2" applyFont="1" applyFill="1" applyBorder="1" applyAlignment="1" applyProtection="1">
      <alignment horizontal="right"/>
    </xf>
    <xf numFmtId="43" fontId="11" fillId="0" borderId="13" xfId="2" applyFont="1" applyFill="1" applyBorder="1" applyAlignment="1" applyProtection="1">
      <alignment horizontal="right"/>
    </xf>
    <xf numFmtId="43" fontId="1" fillId="0" borderId="0" xfId="3" applyNumberFormat="1" applyFill="1"/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wrapText="1"/>
    </xf>
    <xf numFmtId="164" fontId="6" fillId="0" borderId="16" xfId="5" applyNumberFormat="1" applyFont="1" applyFill="1" applyBorder="1" applyAlignment="1">
      <alignment horizontal="center"/>
    </xf>
    <xf numFmtId="164" fontId="6" fillId="0" borderId="31" xfId="5" applyNumberFormat="1" applyFont="1" applyFill="1" applyBorder="1" applyAlignment="1">
      <alignment horizontal="center"/>
    </xf>
    <xf numFmtId="0" fontId="8" fillId="0" borderId="32" xfId="3" applyFont="1" applyFill="1" applyBorder="1" applyAlignment="1">
      <alignment horizontal="centerContinuous"/>
    </xf>
    <xf numFmtId="0" fontId="16" fillId="0" borderId="33" xfId="3" applyFont="1" applyFill="1" applyBorder="1" applyAlignment="1">
      <alignment horizontal="left" vertical="center" wrapText="1"/>
    </xf>
    <xf numFmtId="0" fontId="16" fillId="0" borderId="34" xfId="3" applyFont="1" applyFill="1" applyBorder="1" applyAlignment="1">
      <alignment horizontal="left" vertical="center" wrapText="1"/>
    </xf>
    <xf numFmtId="44" fontId="16" fillId="0" borderId="20" xfId="6" applyFont="1" applyFill="1" applyBorder="1" applyAlignment="1" applyProtection="1">
      <alignment horizontal="right" vertical="center"/>
    </xf>
    <xf numFmtId="44" fontId="16" fillId="0" borderId="35" xfId="6" applyFont="1" applyFill="1" applyBorder="1" applyAlignment="1" applyProtection="1">
      <alignment horizontal="right" vertical="center"/>
    </xf>
    <xf numFmtId="2" fontId="16" fillId="0" borderId="36" xfId="6" applyNumberFormat="1" applyFont="1" applyFill="1" applyBorder="1" applyAlignment="1" applyProtection="1">
      <alignment horizontal="center" vertical="center"/>
    </xf>
    <xf numFmtId="44" fontId="1" fillId="0" borderId="0" xfId="3" applyNumberFormat="1" applyFill="1"/>
    <xf numFmtId="0" fontId="1" fillId="0" borderId="14" xfId="4" applyFill="1" applyBorder="1"/>
    <xf numFmtId="0" fontId="1" fillId="0" borderId="15" xfId="4" applyFill="1" applyBorder="1"/>
    <xf numFmtId="0" fontId="17" fillId="0" borderId="15" xfId="4" applyFont="1" applyFill="1" applyBorder="1"/>
    <xf numFmtId="0" fontId="4" fillId="0" borderId="37" xfId="4" applyFont="1" applyFill="1" applyBorder="1" applyAlignment="1">
      <alignment horizontal="center" vertical="top" wrapText="1"/>
    </xf>
    <xf numFmtId="0" fontId="4" fillId="0" borderId="38" xfId="4" applyFont="1" applyFill="1" applyBorder="1" applyAlignment="1">
      <alignment horizontal="center" vertical="top" wrapText="1"/>
    </xf>
    <xf numFmtId="2" fontId="16" fillId="0" borderId="39" xfId="6" applyNumberFormat="1" applyFont="1" applyFill="1" applyBorder="1" applyAlignment="1" applyProtection="1">
      <alignment horizontal="center" vertical="center"/>
    </xf>
    <xf numFmtId="37" fontId="4" fillId="0" borderId="1" xfId="2" applyNumberFormat="1" applyFont="1" applyFill="1" applyBorder="1" applyAlignment="1" applyProtection="1">
      <alignment horizontal="center" vertical="center" wrapText="1"/>
    </xf>
    <xf numFmtId="37" fontId="4" fillId="0" borderId="2" xfId="2" applyNumberFormat="1" applyFont="1" applyFill="1" applyBorder="1" applyAlignment="1" applyProtection="1">
      <alignment horizontal="center" vertical="center"/>
    </xf>
    <xf numFmtId="37" fontId="4" fillId="0" borderId="6" xfId="2" applyNumberFormat="1" applyFont="1" applyFill="1" applyBorder="1" applyAlignment="1" applyProtection="1">
      <alignment horizontal="center" vertical="center"/>
    </xf>
    <xf numFmtId="37" fontId="4" fillId="0" borderId="7" xfId="2" applyNumberFormat="1" applyFont="1" applyFill="1" applyBorder="1" applyAlignment="1" applyProtection="1">
      <alignment horizontal="center"/>
    </xf>
    <xf numFmtId="37" fontId="4" fillId="0" borderId="8" xfId="2" applyNumberFormat="1" applyFont="1" applyFill="1" applyBorder="1" applyAlignment="1" applyProtection="1">
      <alignment horizontal="center"/>
    </xf>
    <xf numFmtId="37" fontId="4" fillId="0" borderId="9" xfId="2" applyNumberFormat="1" applyFont="1" applyFill="1" applyBorder="1" applyAlignment="1" applyProtection="1">
      <alignment horizontal="center"/>
    </xf>
    <xf numFmtId="37" fontId="4" fillId="0" borderId="10" xfId="2" applyNumberFormat="1" applyFont="1" applyFill="1" applyBorder="1" applyAlignment="1" applyProtection="1">
      <alignment horizontal="center" vertical="center" wrapText="1"/>
    </xf>
    <xf numFmtId="37" fontId="4" fillId="0" borderId="4" xfId="2" applyNumberFormat="1" applyFont="1" applyFill="1" applyBorder="1" applyAlignment="1" applyProtection="1">
      <alignment horizontal="center" vertical="center"/>
    </xf>
    <xf numFmtId="37" fontId="4" fillId="0" borderId="0" xfId="2" applyNumberFormat="1" applyFont="1" applyFill="1" applyBorder="1" applyAlignment="1" applyProtection="1">
      <alignment horizontal="center" vertical="center"/>
    </xf>
    <xf numFmtId="37" fontId="4" fillId="0" borderId="11" xfId="2" applyNumberFormat="1" applyFont="1" applyFill="1" applyBorder="1" applyAlignment="1" applyProtection="1">
      <alignment horizontal="center" vertical="center"/>
    </xf>
    <xf numFmtId="37" fontId="4" fillId="0" borderId="12" xfId="2" applyNumberFormat="1" applyFont="1" applyFill="1" applyBorder="1" applyAlignment="1" applyProtection="1">
      <alignment horizontal="center" vertical="center"/>
    </xf>
    <xf numFmtId="37" fontId="4" fillId="0" borderId="12" xfId="2" applyNumberFormat="1" applyFont="1" applyFill="1" applyBorder="1" applyAlignment="1" applyProtection="1">
      <alignment horizontal="center" vertical="center" wrapText="1"/>
    </xf>
    <xf numFmtId="37" fontId="4" fillId="0" borderId="13" xfId="2" applyNumberFormat="1" applyFont="1" applyFill="1" applyBorder="1" applyAlignment="1" applyProtection="1">
      <alignment horizontal="center" vertical="center" wrapText="1"/>
    </xf>
    <xf numFmtId="37" fontId="4" fillId="0" borderId="14" xfId="2" applyNumberFormat="1" applyFont="1" applyFill="1" applyBorder="1" applyAlignment="1" applyProtection="1">
      <alignment horizontal="center" vertical="center"/>
    </xf>
    <xf numFmtId="37" fontId="4" fillId="0" borderId="15" xfId="2" applyNumberFormat="1" applyFont="1" applyFill="1" applyBorder="1" applyAlignment="1" applyProtection="1">
      <alignment horizontal="center" vertical="center"/>
    </xf>
    <xf numFmtId="37" fontId="4" fillId="0" borderId="16" xfId="2" applyNumberFormat="1" applyFont="1" applyFill="1" applyBorder="1" applyAlignment="1" applyProtection="1">
      <alignment horizontal="center" vertical="center"/>
    </xf>
    <xf numFmtId="37" fontId="4" fillId="0" borderId="17" xfId="2" applyNumberFormat="1" applyFont="1" applyFill="1" applyBorder="1" applyAlignment="1" applyProtection="1">
      <alignment horizontal="center"/>
    </xf>
    <xf numFmtId="37" fontId="4" fillId="0" borderId="18" xfId="2" applyNumberFormat="1" applyFont="1" applyFill="1" applyBorder="1" applyAlignment="1" applyProtection="1">
      <alignment horizontal="center"/>
    </xf>
    <xf numFmtId="0" fontId="8" fillId="0" borderId="4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horizontal="left" wrapText="1"/>
    </xf>
    <xf numFmtId="0" fontId="8" fillId="0" borderId="11" xfId="3" applyFont="1" applyFill="1" applyBorder="1" applyAlignment="1">
      <alignment horizontal="left" wrapText="1"/>
    </xf>
    <xf numFmtId="43" fontId="9" fillId="0" borderId="40" xfId="2" applyFont="1" applyFill="1" applyBorder="1" applyAlignment="1">
      <alignment horizontal="right"/>
    </xf>
    <xf numFmtId="43" fontId="9" fillId="0" borderId="41" xfId="2" applyFont="1" applyFill="1" applyBorder="1" applyAlignment="1">
      <alignment horizontal="right"/>
    </xf>
    <xf numFmtId="0" fontId="9" fillId="0" borderId="26" xfId="3" applyFont="1" applyFill="1" applyBorder="1" applyAlignment="1">
      <alignment horizontal="left"/>
    </xf>
    <xf numFmtId="0" fontId="10" fillId="0" borderId="27" xfId="4" applyFont="1" applyFill="1" applyBorder="1" applyAlignment="1">
      <alignment horizontal="left" vertical="center" wrapText="1"/>
    </xf>
    <xf numFmtId="0" fontId="10" fillId="0" borderId="28" xfId="4" applyFont="1" applyFill="1" applyBorder="1" applyAlignment="1">
      <alignment horizontal="left" vertical="center" wrapText="1"/>
    </xf>
    <xf numFmtId="43" fontId="11" fillId="0" borderId="12" xfId="1" applyFont="1" applyFill="1" applyBorder="1" applyAlignment="1" applyProtection="1">
      <alignment horizontal="right"/>
      <protection locked="0"/>
    </xf>
    <xf numFmtId="0" fontId="8" fillId="0" borderId="23" xfId="3" applyFont="1" applyFill="1" applyBorder="1" applyAlignment="1">
      <alignment horizontal="left" wrapText="1"/>
    </xf>
    <xf numFmtId="0" fontId="8" fillId="0" borderId="24" xfId="3" applyFont="1" applyFill="1" applyBorder="1" applyAlignment="1">
      <alignment horizontal="left" wrapText="1"/>
    </xf>
    <xf numFmtId="0" fontId="8" fillId="0" borderId="25" xfId="3" applyFont="1" applyFill="1" applyBorder="1" applyAlignment="1">
      <alignment horizontal="left" wrapText="1"/>
    </xf>
    <xf numFmtId="43" fontId="9" fillId="0" borderId="12" xfId="2" applyFont="1" applyFill="1" applyBorder="1" applyAlignment="1" applyProtection="1">
      <alignment horizontal="right" vertical="center"/>
      <protection locked="0"/>
    </xf>
    <xf numFmtId="0" fontId="20" fillId="3" borderId="27" xfId="4" applyFont="1" applyFill="1" applyBorder="1" applyAlignment="1">
      <alignment horizontal="left" vertical="center" wrapText="1"/>
    </xf>
    <xf numFmtId="0" fontId="20" fillId="3" borderId="28" xfId="4" applyFont="1" applyFill="1" applyBorder="1" applyAlignment="1">
      <alignment horizontal="left" vertical="center" wrapText="1"/>
    </xf>
    <xf numFmtId="43" fontId="9" fillId="3" borderId="12" xfId="2" applyFont="1" applyFill="1" applyBorder="1" applyAlignment="1" applyProtection="1">
      <alignment horizontal="right"/>
      <protection locked="0"/>
    </xf>
    <xf numFmtId="43" fontId="9" fillId="3" borderId="12" xfId="2" applyFont="1" applyFill="1" applyBorder="1" applyAlignment="1" applyProtection="1">
      <alignment horizontal="right" vertical="center"/>
      <protection locked="0"/>
    </xf>
    <xf numFmtId="0" fontId="0" fillId="3" borderId="0" xfId="3" applyFont="1" applyFill="1"/>
    <xf numFmtId="0" fontId="10" fillId="3" borderId="27" xfId="4" applyFont="1" applyFill="1" applyBorder="1" applyAlignment="1">
      <alignment horizontal="left" vertical="center"/>
    </xf>
    <xf numFmtId="0" fontId="10" fillId="3" borderId="28" xfId="4" applyFont="1" applyFill="1" applyBorder="1" applyAlignment="1">
      <alignment horizontal="left" vertical="center"/>
    </xf>
    <xf numFmtId="43" fontId="22" fillId="3" borderId="12" xfId="2" applyFont="1" applyFill="1" applyBorder="1" applyAlignment="1" applyProtection="1">
      <alignment horizontal="right" vertical="center"/>
      <protection locked="0"/>
    </xf>
    <xf numFmtId="43" fontId="9" fillId="3" borderId="12" xfId="2" applyFont="1" applyFill="1" applyBorder="1" applyAlignment="1" applyProtection="1">
      <alignment horizontal="right" vertical="center"/>
    </xf>
    <xf numFmtId="43" fontId="9" fillId="3" borderId="12" xfId="1" applyFont="1" applyFill="1" applyBorder="1" applyAlignment="1" applyProtection="1">
      <alignment horizontal="right" vertical="center"/>
      <protection locked="0"/>
    </xf>
    <xf numFmtId="43" fontId="9" fillId="3" borderId="13" xfId="2" applyFont="1" applyFill="1" applyBorder="1" applyAlignment="1" applyProtection="1">
      <alignment horizontal="right" vertical="center"/>
    </xf>
    <xf numFmtId="0" fontId="10" fillId="0" borderId="27" xfId="4" applyFont="1" applyFill="1" applyBorder="1" applyAlignment="1">
      <alignment vertical="center"/>
    </xf>
    <xf numFmtId="0" fontId="10" fillId="0" borderId="28" xfId="4" applyFont="1" applyFill="1" applyBorder="1" applyAlignment="1">
      <alignment vertical="center"/>
    </xf>
    <xf numFmtId="43" fontId="9" fillId="0" borderId="12" xfId="2" applyFont="1" applyFill="1" applyBorder="1" applyAlignment="1" applyProtection="1">
      <alignment horizontal="right"/>
      <protection locked="0"/>
    </xf>
    <xf numFmtId="43" fontId="22" fillId="0" borderId="12" xfId="2" applyFont="1" applyFill="1" applyBorder="1" applyAlignment="1" applyProtection="1">
      <alignment horizontal="right"/>
      <protection locked="0"/>
    </xf>
    <xf numFmtId="43" fontId="9" fillId="0" borderId="12" xfId="2" applyFont="1" applyFill="1" applyBorder="1" applyAlignment="1" applyProtection="1">
      <alignment horizontal="right"/>
    </xf>
    <xf numFmtId="43" fontId="9" fillId="0" borderId="12" xfId="1" applyFont="1" applyFill="1" applyBorder="1" applyAlignment="1" applyProtection="1">
      <alignment horizontal="right"/>
      <protection locked="0"/>
    </xf>
    <xf numFmtId="43" fontId="9" fillId="0" borderId="13" xfId="2" applyFont="1" applyFill="1" applyBorder="1" applyAlignment="1" applyProtection="1">
      <alignment horizontal="right"/>
    </xf>
    <xf numFmtId="0" fontId="6" fillId="3" borderId="32" xfId="3" applyFont="1" applyFill="1" applyBorder="1" applyAlignment="1">
      <alignment horizontal="center" vertical="center"/>
    </xf>
    <xf numFmtId="0" fontId="6" fillId="3" borderId="33" xfId="3" applyFont="1" applyFill="1" applyBorder="1" applyAlignment="1">
      <alignment horizontal="center" vertical="center"/>
    </xf>
    <xf numFmtId="0" fontId="6" fillId="3" borderId="34" xfId="3" applyFont="1" applyFill="1" applyBorder="1" applyAlignment="1">
      <alignment wrapText="1"/>
    </xf>
    <xf numFmtId="164" fontId="6" fillId="3" borderId="34" xfId="5" applyNumberFormat="1" applyFont="1" applyFill="1" applyBorder="1" applyAlignment="1">
      <alignment horizontal="center"/>
    </xf>
    <xf numFmtId="164" fontId="6" fillId="3" borderId="42" xfId="5" applyNumberFormat="1" applyFont="1" applyFill="1" applyBorder="1" applyAlignment="1">
      <alignment horizontal="center"/>
    </xf>
    <xf numFmtId="0" fontId="8" fillId="3" borderId="30" xfId="3" applyFont="1" applyFill="1" applyBorder="1" applyAlignment="1">
      <alignment horizontal="centerContinuous"/>
    </xf>
    <xf numFmtId="0" fontId="16" fillId="3" borderId="27" xfId="3" applyFont="1" applyFill="1" applyBorder="1" applyAlignment="1">
      <alignment horizontal="left" vertical="center" wrapText="1"/>
    </xf>
    <xf numFmtId="0" fontId="16" fillId="3" borderId="28" xfId="3" applyFont="1" applyFill="1" applyBorder="1" applyAlignment="1">
      <alignment horizontal="left" vertical="center" wrapText="1"/>
    </xf>
    <xf numFmtId="44" fontId="16" fillId="3" borderId="12" xfId="6" applyFont="1" applyFill="1" applyBorder="1" applyAlignment="1" applyProtection="1">
      <alignment horizontal="right" vertical="center"/>
    </xf>
    <xf numFmtId="2" fontId="16" fillId="3" borderId="43" xfId="1" applyNumberFormat="1" applyFont="1" applyFill="1" applyBorder="1" applyAlignment="1" applyProtection="1">
      <alignment horizontal="center" vertical="center"/>
    </xf>
    <xf numFmtId="0" fontId="12" fillId="3" borderId="44" xfId="4" applyFont="1" applyFill="1" applyBorder="1" applyAlignment="1">
      <alignment vertical="top" wrapText="1"/>
    </xf>
    <xf numFmtId="0" fontId="12" fillId="3" borderId="38" xfId="4" applyFont="1" applyFill="1" applyBorder="1" applyAlignment="1">
      <alignment vertical="top" wrapText="1"/>
    </xf>
    <xf numFmtId="0" fontId="4" fillId="3" borderId="37" xfId="4" applyFont="1" applyFill="1" applyBorder="1" applyAlignment="1">
      <alignment horizontal="center" vertical="top" wrapText="1"/>
    </xf>
    <xf numFmtId="0" fontId="4" fillId="3" borderId="45" xfId="4" applyFont="1" applyFill="1" applyBorder="1" applyAlignment="1">
      <alignment horizontal="center" vertical="top" wrapText="1"/>
    </xf>
    <xf numFmtId="2" fontId="16" fillId="3" borderId="46" xfId="1" applyNumberFormat="1" applyFont="1" applyFill="1" applyBorder="1" applyAlignment="1" applyProtection="1">
      <alignment horizontal="center" vertical="center"/>
    </xf>
    <xf numFmtId="0" fontId="12" fillId="3" borderId="0" xfId="4" applyFont="1" applyFill="1" applyAlignment="1">
      <alignment horizontal="left" vertical="top" wrapText="1"/>
    </xf>
    <xf numFmtId="0" fontId="23" fillId="3" borderId="0" xfId="4" applyFont="1" applyFill="1" applyAlignment="1">
      <alignment horizontal="left" vertical="top" wrapText="1"/>
    </xf>
    <xf numFmtId="0" fontId="25" fillId="3" borderId="0" xfId="4" applyFont="1" applyFill="1" applyAlignment="1">
      <alignment horizontal="left" vertical="top" wrapText="1"/>
    </xf>
    <xf numFmtId="0" fontId="25" fillId="3" borderId="0" xfId="4" applyFont="1" applyFill="1" applyAlignment="1">
      <alignment horizontal="left" wrapText="1"/>
    </xf>
    <xf numFmtId="0" fontId="25" fillId="3" borderId="0" xfId="4" applyFont="1" applyFill="1" applyAlignment="1">
      <alignment horizontal="left" wrapText="1"/>
    </xf>
    <xf numFmtId="44" fontId="25" fillId="3" borderId="0" xfId="4" applyNumberFormat="1" applyFont="1" applyFill="1" applyAlignment="1">
      <alignment horizontal="left" wrapText="1"/>
    </xf>
    <xf numFmtId="44" fontId="1" fillId="3" borderId="0" xfId="3" applyNumberFormat="1" applyFill="1"/>
    <xf numFmtId="44" fontId="2" fillId="3" borderId="0" xfId="3" applyNumberFormat="1" applyFont="1" applyFill="1"/>
    <xf numFmtId="43" fontId="1" fillId="3" borderId="0" xfId="1" applyFill="1"/>
    <xf numFmtId="0" fontId="2" fillId="3" borderId="0" xfId="3" applyFont="1" applyFill="1"/>
    <xf numFmtId="44" fontId="1" fillId="0" borderId="0" xfId="3" applyNumberFormat="1"/>
    <xf numFmtId="43" fontId="1" fillId="0" borderId="0" xfId="1"/>
  </cellXfs>
  <cellStyles count="51">
    <cellStyle name="Euro" xfId="7"/>
    <cellStyle name="Hipervínculo 2" xfId="8"/>
    <cellStyle name="Millares" xfId="1" builtinId="3"/>
    <cellStyle name="Millares 2" xfId="9"/>
    <cellStyle name="Millares 2 2" xfId="10"/>
    <cellStyle name="Millares 2 2 2" xfId="11"/>
    <cellStyle name="Millares 2 3" xfId="5"/>
    <cellStyle name="Millares 3" xfId="12"/>
    <cellStyle name="Millares 4" xfId="13"/>
    <cellStyle name="Millares 4 2" xfId="14"/>
    <cellStyle name="Millares 5" xfId="15"/>
    <cellStyle name="Millares 5 2" xfId="2"/>
    <cellStyle name="Moneda 2" xfId="16"/>
    <cellStyle name="Moneda 2 2" xfId="17"/>
    <cellStyle name="Moneda 3" xfId="6"/>
    <cellStyle name="Normal" xfId="0" builtinId="0"/>
    <cellStyle name="Normal 10" xfId="18"/>
    <cellStyle name="Normal 10 2" xfId="4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3"/>
    <cellStyle name="Porcentaje 2" xfId="48"/>
    <cellStyle name="Porcentaje 3" xfId="49"/>
    <cellStyle name="Porcentual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196</xdr:row>
      <xdr:rowOff>0</xdr:rowOff>
    </xdr:from>
    <xdr:to>
      <xdr:col>5</xdr:col>
      <xdr:colOff>685800</xdr:colOff>
      <xdr:row>196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7D1D0B8-0F3A-457B-9431-7C2589450EC2}"/>
            </a:ext>
          </a:extLst>
        </xdr:cNvPr>
        <xdr:cNvSpPr txBox="1">
          <a:spLocks noChangeArrowheads="1"/>
        </xdr:cNvSpPr>
      </xdr:nvSpPr>
      <xdr:spPr bwMode="auto">
        <a:xfrm>
          <a:off x="2543175" y="39271575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196</xdr:row>
      <xdr:rowOff>0</xdr:rowOff>
    </xdr:from>
    <xdr:to>
      <xdr:col>10</xdr:col>
      <xdr:colOff>0</xdr:colOff>
      <xdr:row>196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2101674A-5BB0-4E34-A446-EA02826DB8BD}"/>
            </a:ext>
          </a:extLst>
        </xdr:cNvPr>
        <xdr:cNvSpPr txBox="1">
          <a:spLocks noChangeArrowheads="1"/>
        </xdr:cNvSpPr>
      </xdr:nvSpPr>
      <xdr:spPr bwMode="auto">
        <a:xfrm>
          <a:off x="7705725" y="39271575"/>
          <a:ext cx="1771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7</xdr:col>
      <xdr:colOff>19050</xdr:colOff>
      <xdr:row>196</xdr:row>
      <xdr:rowOff>57150</xdr:rowOff>
    </xdr:from>
    <xdr:to>
      <xdr:col>9</xdr:col>
      <xdr:colOff>76200</xdr:colOff>
      <xdr:row>202</xdr:row>
      <xdr:rowOff>38100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210300" y="39271575"/>
          <a:ext cx="2381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6</xdr:col>
      <xdr:colOff>790575</xdr:colOff>
      <xdr:row>222</xdr:row>
      <xdr:rowOff>104775</xdr:rowOff>
    </xdr:from>
    <xdr:to>
      <xdr:col>9</xdr:col>
      <xdr:colOff>361950</xdr:colOff>
      <xdr:row>228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810250" y="42614850"/>
          <a:ext cx="30670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2</xdr:col>
      <xdr:colOff>447675</xdr:colOff>
      <xdr:row>211</xdr:row>
      <xdr:rowOff>0</xdr:rowOff>
    </xdr:from>
    <xdr:to>
      <xdr:col>3</xdr:col>
      <xdr:colOff>1628775</xdr:colOff>
      <xdr:row>222</xdr:row>
      <xdr:rowOff>28574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33425" y="40414575"/>
          <a:ext cx="1943100" cy="212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1114425</xdr:colOff>
      <xdr:row>210</xdr:row>
      <xdr:rowOff>0</xdr:rowOff>
    </xdr:from>
    <xdr:to>
      <xdr:col>9</xdr:col>
      <xdr:colOff>0</xdr:colOff>
      <xdr:row>215</xdr:row>
      <xdr:rowOff>171450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134100" y="40224075"/>
          <a:ext cx="23812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2</xdr:col>
      <xdr:colOff>9525</xdr:colOff>
      <xdr:row>222</xdr:row>
      <xdr:rowOff>114300</xdr:rowOff>
    </xdr:from>
    <xdr:to>
      <xdr:col>4</xdr:col>
      <xdr:colOff>361950</xdr:colOff>
      <xdr:row>229</xdr:row>
      <xdr:rowOff>133350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xmlns="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95275" y="42624375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240"/>
  <sheetViews>
    <sheetView showGridLines="0" tabSelected="1" view="pageBreakPreview" zoomScaleNormal="100" zoomScaleSheetLayoutView="100" workbookViewId="0">
      <selection activeCell="H93" sqref="H93:I93"/>
    </sheetView>
  </sheetViews>
  <sheetFormatPr baseColWidth="10" defaultRowHeight="15" x14ac:dyDescent="0.25"/>
  <cols>
    <col min="1" max="1" width="0.140625" style="4" customWidth="1"/>
    <col min="2" max="2" width="4.140625" style="4" customWidth="1"/>
    <col min="3" max="3" width="11.42578125" style="4"/>
    <col min="4" max="4" width="27.140625" style="4" customWidth="1"/>
    <col min="5" max="5" width="17.5703125" style="4" customWidth="1"/>
    <col min="6" max="6" width="14.85546875" style="4" customWidth="1"/>
    <col min="7" max="7" width="17.5703125" style="4" customWidth="1"/>
    <col min="8" max="8" width="17.5703125" style="43" customWidth="1"/>
    <col min="9" max="9" width="17.28515625" style="43" bestFit="1" customWidth="1"/>
    <col min="10" max="10" width="14.42578125" style="4" customWidth="1"/>
    <col min="11" max="11" width="40" style="4" bestFit="1" customWidth="1"/>
    <col min="12" max="12" width="11.85546875" style="4" bestFit="1" customWidth="1"/>
    <col min="13" max="227" width="11.42578125" style="4"/>
    <col min="228" max="228" width="0.140625" style="4" customWidth="1"/>
    <col min="229" max="229" width="4.140625" style="4" customWidth="1"/>
    <col min="230" max="230" width="11.42578125" style="4"/>
    <col min="231" max="231" width="26.28515625" style="4" customWidth="1"/>
    <col min="232" max="232" width="15.5703125" style="4" customWidth="1"/>
    <col min="233" max="233" width="15.7109375" style="4" customWidth="1"/>
    <col min="234" max="234" width="15.42578125" style="4" customWidth="1"/>
    <col min="235" max="235" width="15.28515625" style="4" customWidth="1"/>
    <col min="236" max="236" width="15.7109375" style="4" customWidth="1"/>
    <col min="237" max="237" width="15.5703125" style="4" customWidth="1"/>
    <col min="238" max="238" width="11.42578125" style="4"/>
    <col min="239" max="239" width="16.85546875" style="4" bestFit="1" customWidth="1"/>
    <col min="240" max="240" width="11.42578125" style="4"/>
    <col min="241" max="241" width="16.28515625" style="4" bestFit="1" customWidth="1"/>
    <col min="242" max="483" width="11.42578125" style="4"/>
    <col min="484" max="484" width="0.140625" style="4" customWidth="1"/>
    <col min="485" max="485" width="4.140625" style="4" customWidth="1"/>
    <col min="486" max="486" width="11.42578125" style="4"/>
    <col min="487" max="487" width="26.28515625" style="4" customWidth="1"/>
    <col min="488" max="488" width="15.5703125" style="4" customWidth="1"/>
    <col min="489" max="489" width="15.7109375" style="4" customWidth="1"/>
    <col min="490" max="490" width="15.42578125" style="4" customWidth="1"/>
    <col min="491" max="491" width="15.28515625" style="4" customWidth="1"/>
    <col min="492" max="492" width="15.7109375" style="4" customWidth="1"/>
    <col min="493" max="493" width="15.5703125" style="4" customWidth="1"/>
    <col min="494" max="494" width="11.42578125" style="4"/>
    <col min="495" max="495" width="16.85546875" style="4" bestFit="1" customWidth="1"/>
    <col min="496" max="496" width="11.42578125" style="4"/>
    <col min="497" max="497" width="16.28515625" style="4" bestFit="1" customWidth="1"/>
    <col min="498" max="739" width="11.42578125" style="4"/>
    <col min="740" max="740" width="0.140625" style="4" customWidth="1"/>
    <col min="741" max="741" width="4.140625" style="4" customWidth="1"/>
    <col min="742" max="742" width="11.42578125" style="4"/>
    <col min="743" max="743" width="26.28515625" style="4" customWidth="1"/>
    <col min="744" max="744" width="15.5703125" style="4" customWidth="1"/>
    <col min="745" max="745" width="15.7109375" style="4" customWidth="1"/>
    <col min="746" max="746" width="15.42578125" style="4" customWidth="1"/>
    <col min="747" max="747" width="15.28515625" style="4" customWidth="1"/>
    <col min="748" max="748" width="15.7109375" style="4" customWidth="1"/>
    <col min="749" max="749" width="15.5703125" style="4" customWidth="1"/>
    <col min="750" max="750" width="11.42578125" style="4"/>
    <col min="751" max="751" width="16.85546875" style="4" bestFit="1" customWidth="1"/>
    <col min="752" max="752" width="11.42578125" style="4"/>
    <col min="753" max="753" width="16.28515625" style="4" bestFit="1" customWidth="1"/>
    <col min="754" max="995" width="11.42578125" style="4"/>
    <col min="996" max="996" width="0.140625" style="4" customWidth="1"/>
    <col min="997" max="997" width="4.140625" style="4" customWidth="1"/>
    <col min="998" max="998" width="11.42578125" style="4"/>
    <col min="999" max="999" width="26.28515625" style="4" customWidth="1"/>
    <col min="1000" max="1000" width="15.5703125" style="4" customWidth="1"/>
    <col min="1001" max="1001" width="15.7109375" style="4" customWidth="1"/>
    <col min="1002" max="1002" width="15.42578125" style="4" customWidth="1"/>
    <col min="1003" max="1003" width="15.28515625" style="4" customWidth="1"/>
    <col min="1004" max="1004" width="15.7109375" style="4" customWidth="1"/>
    <col min="1005" max="1005" width="15.5703125" style="4" customWidth="1"/>
    <col min="1006" max="1006" width="11.42578125" style="4"/>
    <col min="1007" max="1007" width="16.85546875" style="4" bestFit="1" customWidth="1"/>
    <col min="1008" max="1008" width="11.42578125" style="4"/>
    <col min="1009" max="1009" width="16.28515625" style="4" bestFit="1" customWidth="1"/>
    <col min="1010" max="1251" width="11.42578125" style="4"/>
    <col min="1252" max="1252" width="0.140625" style="4" customWidth="1"/>
    <col min="1253" max="1253" width="4.140625" style="4" customWidth="1"/>
    <col min="1254" max="1254" width="11.42578125" style="4"/>
    <col min="1255" max="1255" width="26.28515625" style="4" customWidth="1"/>
    <col min="1256" max="1256" width="15.5703125" style="4" customWidth="1"/>
    <col min="1257" max="1257" width="15.7109375" style="4" customWidth="1"/>
    <col min="1258" max="1258" width="15.42578125" style="4" customWidth="1"/>
    <col min="1259" max="1259" width="15.28515625" style="4" customWidth="1"/>
    <col min="1260" max="1260" width="15.7109375" style="4" customWidth="1"/>
    <col min="1261" max="1261" width="15.5703125" style="4" customWidth="1"/>
    <col min="1262" max="1262" width="11.42578125" style="4"/>
    <col min="1263" max="1263" width="16.85546875" style="4" bestFit="1" customWidth="1"/>
    <col min="1264" max="1264" width="11.42578125" style="4"/>
    <col min="1265" max="1265" width="16.28515625" style="4" bestFit="1" customWidth="1"/>
    <col min="1266" max="1507" width="11.42578125" style="4"/>
    <col min="1508" max="1508" width="0.140625" style="4" customWidth="1"/>
    <col min="1509" max="1509" width="4.140625" style="4" customWidth="1"/>
    <col min="1510" max="1510" width="11.42578125" style="4"/>
    <col min="1511" max="1511" width="26.28515625" style="4" customWidth="1"/>
    <col min="1512" max="1512" width="15.5703125" style="4" customWidth="1"/>
    <col min="1513" max="1513" width="15.7109375" style="4" customWidth="1"/>
    <col min="1514" max="1514" width="15.42578125" style="4" customWidth="1"/>
    <col min="1515" max="1515" width="15.28515625" style="4" customWidth="1"/>
    <col min="1516" max="1516" width="15.7109375" style="4" customWidth="1"/>
    <col min="1517" max="1517" width="15.5703125" style="4" customWidth="1"/>
    <col min="1518" max="1518" width="11.42578125" style="4"/>
    <col min="1519" max="1519" width="16.85546875" style="4" bestFit="1" customWidth="1"/>
    <col min="1520" max="1520" width="11.42578125" style="4"/>
    <col min="1521" max="1521" width="16.28515625" style="4" bestFit="1" customWidth="1"/>
    <col min="1522" max="1763" width="11.42578125" style="4"/>
    <col min="1764" max="1764" width="0.140625" style="4" customWidth="1"/>
    <col min="1765" max="1765" width="4.140625" style="4" customWidth="1"/>
    <col min="1766" max="1766" width="11.42578125" style="4"/>
    <col min="1767" max="1767" width="26.28515625" style="4" customWidth="1"/>
    <col min="1768" max="1768" width="15.5703125" style="4" customWidth="1"/>
    <col min="1769" max="1769" width="15.7109375" style="4" customWidth="1"/>
    <col min="1770" max="1770" width="15.42578125" style="4" customWidth="1"/>
    <col min="1771" max="1771" width="15.28515625" style="4" customWidth="1"/>
    <col min="1772" max="1772" width="15.7109375" style="4" customWidth="1"/>
    <col min="1773" max="1773" width="15.5703125" style="4" customWidth="1"/>
    <col min="1774" max="1774" width="11.42578125" style="4"/>
    <col min="1775" max="1775" width="16.85546875" style="4" bestFit="1" customWidth="1"/>
    <col min="1776" max="1776" width="11.42578125" style="4"/>
    <col min="1777" max="1777" width="16.28515625" style="4" bestFit="1" customWidth="1"/>
    <col min="1778" max="2019" width="11.42578125" style="4"/>
    <col min="2020" max="2020" width="0.140625" style="4" customWidth="1"/>
    <col min="2021" max="2021" width="4.140625" style="4" customWidth="1"/>
    <col min="2022" max="2022" width="11.42578125" style="4"/>
    <col min="2023" max="2023" width="26.28515625" style="4" customWidth="1"/>
    <col min="2024" max="2024" width="15.5703125" style="4" customWidth="1"/>
    <col min="2025" max="2025" width="15.7109375" style="4" customWidth="1"/>
    <col min="2026" max="2026" width="15.42578125" style="4" customWidth="1"/>
    <col min="2027" max="2027" width="15.28515625" style="4" customWidth="1"/>
    <col min="2028" max="2028" width="15.7109375" style="4" customWidth="1"/>
    <col min="2029" max="2029" width="15.5703125" style="4" customWidth="1"/>
    <col min="2030" max="2030" width="11.42578125" style="4"/>
    <col min="2031" max="2031" width="16.85546875" style="4" bestFit="1" customWidth="1"/>
    <col min="2032" max="2032" width="11.42578125" style="4"/>
    <col min="2033" max="2033" width="16.28515625" style="4" bestFit="1" customWidth="1"/>
    <col min="2034" max="2275" width="11.42578125" style="4"/>
    <col min="2276" max="2276" width="0.140625" style="4" customWidth="1"/>
    <col min="2277" max="2277" width="4.140625" style="4" customWidth="1"/>
    <col min="2278" max="2278" width="11.42578125" style="4"/>
    <col min="2279" max="2279" width="26.28515625" style="4" customWidth="1"/>
    <col min="2280" max="2280" width="15.5703125" style="4" customWidth="1"/>
    <col min="2281" max="2281" width="15.7109375" style="4" customWidth="1"/>
    <col min="2282" max="2282" width="15.42578125" style="4" customWidth="1"/>
    <col min="2283" max="2283" width="15.28515625" style="4" customWidth="1"/>
    <col min="2284" max="2284" width="15.7109375" style="4" customWidth="1"/>
    <col min="2285" max="2285" width="15.5703125" style="4" customWidth="1"/>
    <col min="2286" max="2286" width="11.42578125" style="4"/>
    <col min="2287" max="2287" width="16.85546875" style="4" bestFit="1" customWidth="1"/>
    <col min="2288" max="2288" width="11.42578125" style="4"/>
    <col min="2289" max="2289" width="16.28515625" style="4" bestFit="1" customWidth="1"/>
    <col min="2290" max="2531" width="11.42578125" style="4"/>
    <col min="2532" max="2532" width="0.140625" style="4" customWidth="1"/>
    <col min="2533" max="2533" width="4.140625" style="4" customWidth="1"/>
    <col min="2534" max="2534" width="11.42578125" style="4"/>
    <col min="2535" max="2535" width="26.28515625" style="4" customWidth="1"/>
    <col min="2536" max="2536" width="15.5703125" style="4" customWidth="1"/>
    <col min="2537" max="2537" width="15.7109375" style="4" customWidth="1"/>
    <col min="2538" max="2538" width="15.42578125" style="4" customWidth="1"/>
    <col min="2539" max="2539" width="15.28515625" style="4" customWidth="1"/>
    <col min="2540" max="2540" width="15.7109375" style="4" customWidth="1"/>
    <col min="2541" max="2541" width="15.5703125" style="4" customWidth="1"/>
    <col min="2542" max="2542" width="11.42578125" style="4"/>
    <col min="2543" max="2543" width="16.85546875" style="4" bestFit="1" customWidth="1"/>
    <col min="2544" max="2544" width="11.42578125" style="4"/>
    <col min="2545" max="2545" width="16.28515625" style="4" bestFit="1" customWidth="1"/>
    <col min="2546" max="2787" width="11.42578125" style="4"/>
    <col min="2788" max="2788" width="0.140625" style="4" customWidth="1"/>
    <col min="2789" max="2789" width="4.140625" style="4" customWidth="1"/>
    <col min="2790" max="2790" width="11.42578125" style="4"/>
    <col min="2791" max="2791" width="26.28515625" style="4" customWidth="1"/>
    <col min="2792" max="2792" width="15.5703125" style="4" customWidth="1"/>
    <col min="2793" max="2793" width="15.7109375" style="4" customWidth="1"/>
    <col min="2794" max="2794" width="15.42578125" style="4" customWidth="1"/>
    <col min="2795" max="2795" width="15.28515625" style="4" customWidth="1"/>
    <col min="2796" max="2796" width="15.7109375" style="4" customWidth="1"/>
    <col min="2797" max="2797" width="15.5703125" style="4" customWidth="1"/>
    <col min="2798" max="2798" width="11.42578125" style="4"/>
    <col min="2799" max="2799" width="16.85546875" style="4" bestFit="1" customWidth="1"/>
    <col min="2800" max="2800" width="11.42578125" style="4"/>
    <col min="2801" max="2801" width="16.28515625" style="4" bestFit="1" customWidth="1"/>
    <col min="2802" max="3043" width="11.42578125" style="4"/>
    <col min="3044" max="3044" width="0.140625" style="4" customWidth="1"/>
    <col min="3045" max="3045" width="4.140625" style="4" customWidth="1"/>
    <col min="3046" max="3046" width="11.42578125" style="4"/>
    <col min="3047" max="3047" width="26.28515625" style="4" customWidth="1"/>
    <col min="3048" max="3048" width="15.5703125" style="4" customWidth="1"/>
    <col min="3049" max="3049" width="15.7109375" style="4" customWidth="1"/>
    <col min="3050" max="3050" width="15.42578125" style="4" customWidth="1"/>
    <col min="3051" max="3051" width="15.28515625" style="4" customWidth="1"/>
    <col min="3052" max="3052" width="15.7109375" style="4" customWidth="1"/>
    <col min="3053" max="3053" width="15.5703125" style="4" customWidth="1"/>
    <col min="3054" max="3054" width="11.42578125" style="4"/>
    <col min="3055" max="3055" width="16.85546875" style="4" bestFit="1" customWidth="1"/>
    <col min="3056" max="3056" width="11.42578125" style="4"/>
    <col min="3057" max="3057" width="16.28515625" style="4" bestFit="1" customWidth="1"/>
    <col min="3058" max="3299" width="11.42578125" style="4"/>
    <col min="3300" max="3300" width="0.140625" style="4" customWidth="1"/>
    <col min="3301" max="3301" width="4.140625" style="4" customWidth="1"/>
    <col min="3302" max="3302" width="11.42578125" style="4"/>
    <col min="3303" max="3303" width="26.28515625" style="4" customWidth="1"/>
    <col min="3304" max="3304" width="15.5703125" style="4" customWidth="1"/>
    <col min="3305" max="3305" width="15.7109375" style="4" customWidth="1"/>
    <col min="3306" max="3306" width="15.42578125" style="4" customWidth="1"/>
    <col min="3307" max="3307" width="15.28515625" style="4" customWidth="1"/>
    <col min="3308" max="3308" width="15.7109375" style="4" customWidth="1"/>
    <col min="3309" max="3309" width="15.5703125" style="4" customWidth="1"/>
    <col min="3310" max="3310" width="11.42578125" style="4"/>
    <col min="3311" max="3311" width="16.85546875" style="4" bestFit="1" customWidth="1"/>
    <col min="3312" max="3312" width="11.42578125" style="4"/>
    <col min="3313" max="3313" width="16.28515625" style="4" bestFit="1" customWidth="1"/>
    <col min="3314" max="3555" width="11.42578125" style="4"/>
    <col min="3556" max="3556" width="0.140625" style="4" customWidth="1"/>
    <col min="3557" max="3557" width="4.140625" style="4" customWidth="1"/>
    <col min="3558" max="3558" width="11.42578125" style="4"/>
    <col min="3559" max="3559" width="26.28515625" style="4" customWidth="1"/>
    <col min="3560" max="3560" width="15.5703125" style="4" customWidth="1"/>
    <col min="3561" max="3561" width="15.7109375" style="4" customWidth="1"/>
    <col min="3562" max="3562" width="15.42578125" style="4" customWidth="1"/>
    <col min="3563" max="3563" width="15.28515625" style="4" customWidth="1"/>
    <col min="3564" max="3564" width="15.7109375" style="4" customWidth="1"/>
    <col min="3565" max="3565" width="15.5703125" style="4" customWidth="1"/>
    <col min="3566" max="3566" width="11.42578125" style="4"/>
    <col min="3567" max="3567" width="16.85546875" style="4" bestFit="1" customWidth="1"/>
    <col min="3568" max="3568" width="11.42578125" style="4"/>
    <col min="3569" max="3569" width="16.28515625" style="4" bestFit="1" customWidth="1"/>
    <col min="3570" max="3811" width="11.42578125" style="4"/>
    <col min="3812" max="3812" width="0.140625" style="4" customWidth="1"/>
    <col min="3813" max="3813" width="4.140625" style="4" customWidth="1"/>
    <col min="3814" max="3814" width="11.42578125" style="4"/>
    <col min="3815" max="3815" width="26.28515625" style="4" customWidth="1"/>
    <col min="3816" max="3816" width="15.5703125" style="4" customWidth="1"/>
    <col min="3817" max="3817" width="15.7109375" style="4" customWidth="1"/>
    <col min="3818" max="3818" width="15.42578125" style="4" customWidth="1"/>
    <col min="3819" max="3819" width="15.28515625" style="4" customWidth="1"/>
    <col min="3820" max="3820" width="15.7109375" style="4" customWidth="1"/>
    <col min="3821" max="3821" width="15.5703125" style="4" customWidth="1"/>
    <col min="3822" max="3822" width="11.42578125" style="4"/>
    <col min="3823" max="3823" width="16.85546875" style="4" bestFit="1" customWidth="1"/>
    <col min="3824" max="3824" width="11.42578125" style="4"/>
    <col min="3825" max="3825" width="16.28515625" style="4" bestFit="1" customWidth="1"/>
    <col min="3826" max="4067" width="11.42578125" style="4"/>
    <col min="4068" max="4068" width="0.140625" style="4" customWidth="1"/>
    <col min="4069" max="4069" width="4.140625" style="4" customWidth="1"/>
    <col min="4070" max="4070" width="11.42578125" style="4"/>
    <col min="4071" max="4071" width="26.28515625" style="4" customWidth="1"/>
    <col min="4072" max="4072" width="15.5703125" style="4" customWidth="1"/>
    <col min="4073" max="4073" width="15.7109375" style="4" customWidth="1"/>
    <col min="4074" max="4074" width="15.42578125" style="4" customWidth="1"/>
    <col min="4075" max="4075" width="15.28515625" style="4" customWidth="1"/>
    <col min="4076" max="4076" width="15.7109375" style="4" customWidth="1"/>
    <col min="4077" max="4077" width="15.5703125" style="4" customWidth="1"/>
    <col min="4078" max="4078" width="11.42578125" style="4"/>
    <col min="4079" max="4079" width="16.85546875" style="4" bestFit="1" customWidth="1"/>
    <col min="4080" max="4080" width="11.42578125" style="4"/>
    <col min="4081" max="4081" width="16.28515625" style="4" bestFit="1" customWidth="1"/>
    <col min="4082" max="4323" width="11.42578125" style="4"/>
    <col min="4324" max="4324" width="0.140625" style="4" customWidth="1"/>
    <col min="4325" max="4325" width="4.140625" style="4" customWidth="1"/>
    <col min="4326" max="4326" width="11.42578125" style="4"/>
    <col min="4327" max="4327" width="26.28515625" style="4" customWidth="1"/>
    <col min="4328" max="4328" width="15.5703125" style="4" customWidth="1"/>
    <col min="4329" max="4329" width="15.7109375" style="4" customWidth="1"/>
    <col min="4330" max="4330" width="15.42578125" style="4" customWidth="1"/>
    <col min="4331" max="4331" width="15.28515625" style="4" customWidth="1"/>
    <col min="4332" max="4332" width="15.7109375" style="4" customWidth="1"/>
    <col min="4333" max="4333" width="15.5703125" style="4" customWidth="1"/>
    <col min="4334" max="4334" width="11.42578125" style="4"/>
    <col min="4335" max="4335" width="16.85546875" style="4" bestFit="1" customWidth="1"/>
    <col min="4336" max="4336" width="11.42578125" style="4"/>
    <col min="4337" max="4337" width="16.28515625" style="4" bestFit="1" customWidth="1"/>
    <col min="4338" max="4579" width="11.42578125" style="4"/>
    <col min="4580" max="4580" width="0.140625" style="4" customWidth="1"/>
    <col min="4581" max="4581" width="4.140625" style="4" customWidth="1"/>
    <col min="4582" max="4582" width="11.42578125" style="4"/>
    <col min="4583" max="4583" width="26.28515625" style="4" customWidth="1"/>
    <col min="4584" max="4584" width="15.5703125" style="4" customWidth="1"/>
    <col min="4585" max="4585" width="15.7109375" style="4" customWidth="1"/>
    <col min="4586" max="4586" width="15.42578125" style="4" customWidth="1"/>
    <col min="4587" max="4587" width="15.28515625" style="4" customWidth="1"/>
    <col min="4588" max="4588" width="15.7109375" style="4" customWidth="1"/>
    <col min="4589" max="4589" width="15.5703125" style="4" customWidth="1"/>
    <col min="4590" max="4590" width="11.42578125" style="4"/>
    <col min="4591" max="4591" width="16.85546875" style="4" bestFit="1" customWidth="1"/>
    <col min="4592" max="4592" width="11.42578125" style="4"/>
    <col min="4593" max="4593" width="16.28515625" style="4" bestFit="1" customWidth="1"/>
    <col min="4594" max="4835" width="11.42578125" style="4"/>
    <col min="4836" max="4836" width="0.140625" style="4" customWidth="1"/>
    <col min="4837" max="4837" width="4.140625" style="4" customWidth="1"/>
    <col min="4838" max="4838" width="11.42578125" style="4"/>
    <col min="4839" max="4839" width="26.28515625" style="4" customWidth="1"/>
    <col min="4840" max="4840" width="15.5703125" style="4" customWidth="1"/>
    <col min="4841" max="4841" width="15.7109375" style="4" customWidth="1"/>
    <col min="4842" max="4842" width="15.42578125" style="4" customWidth="1"/>
    <col min="4843" max="4843" width="15.28515625" style="4" customWidth="1"/>
    <col min="4844" max="4844" width="15.7109375" style="4" customWidth="1"/>
    <col min="4845" max="4845" width="15.5703125" style="4" customWidth="1"/>
    <col min="4846" max="4846" width="11.42578125" style="4"/>
    <col min="4847" max="4847" width="16.85546875" style="4" bestFit="1" customWidth="1"/>
    <col min="4848" max="4848" width="11.42578125" style="4"/>
    <col min="4849" max="4849" width="16.28515625" style="4" bestFit="1" customWidth="1"/>
    <col min="4850" max="5091" width="11.42578125" style="4"/>
    <col min="5092" max="5092" width="0.140625" style="4" customWidth="1"/>
    <col min="5093" max="5093" width="4.140625" style="4" customWidth="1"/>
    <col min="5094" max="5094" width="11.42578125" style="4"/>
    <col min="5095" max="5095" width="26.28515625" style="4" customWidth="1"/>
    <col min="5096" max="5096" width="15.5703125" style="4" customWidth="1"/>
    <col min="5097" max="5097" width="15.7109375" style="4" customWidth="1"/>
    <col min="5098" max="5098" width="15.42578125" style="4" customWidth="1"/>
    <col min="5099" max="5099" width="15.28515625" style="4" customWidth="1"/>
    <col min="5100" max="5100" width="15.7109375" style="4" customWidth="1"/>
    <col min="5101" max="5101" width="15.5703125" style="4" customWidth="1"/>
    <col min="5102" max="5102" width="11.42578125" style="4"/>
    <col min="5103" max="5103" width="16.85546875" style="4" bestFit="1" customWidth="1"/>
    <col min="5104" max="5104" width="11.42578125" style="4"/>
    <col min="5105" max="5105" width="16.28515625" style="4" bestFit="1" customWidth="1"/>
    <col min="5106" max="5347" width="11.42578125" style="4"/>
    <col min="5348" max="5348" width="0.140625" style="4" customWidth="1"/>
    <col min="5349" max="5349" width="4.140625" style="4" customWidth="1"/>
    <col min="5350" max="5350" width="11.42578125" style="4"/>
    <col min="5351" max="5351" width="26.28515625" style="4" customWidth="1"/>
    <col min="5352" max="5352" width="15.5703125" style="4" customWidth="1"/>
    <col min="5353" max="5353" width="15.7109375" style="4" customWidth="1"/>
    <col min="5354" max="5354" width="15.42578125" style="4" customWidth="1"/>
    <col min="5355" max="5355" width="15.28515625" style="4" customWidth="1"/>
    <col min="5356" max="5356" width="15.7109375" style="4" customWidth="1"/>
    <col min="5357" max="5357" width="15.5703125" style="4" customWidth="1"/>
    <col min="5358" max="5358" width="11.42578125" style="4"/>
    <col min="5359" max="5359" width="16.85546875" style="4" bestFit="1" customWidth="1"/>
    <col min="5360" max="5360" width="11.42578125" style="4"/>
    <col min="5361" max="5361" width="16.28515625" style="4" bestFit="1" customWidth="1"/>
    <col min="5362" max="5603" width="11.42578125" style="4"/>
    <col min="5604" max="5604" width="0.140625" style="4" customWidth="1"/>
    <col min="5605" max="5605" width="4.140625" style="4" customWidth="1"/>
    <col min="5606" max="5606" width="11.42578125" style="4"/>
    <col min="5607" max="5607" width="26.28515625" style="4" customWidth="1"/>
    <col min="5608" max="5608" width="15.5703125" style="4" customWidth="1"/>
    <col min="5609" max="5609" width="15.7109375" style="4" customWidth="1"/>
    <col min="5610" max="5610" width="15.42578125" style="4" customWidth="1"/>
    <col min="5611" max="5611" width="15.28515625" style="4" customWidth="1"/>
    <col min="5612" max="5612" width="15.7109375" style="4" customWidth="1"/>
    <col min="5613" max="5613" width="15.5703125" style="4" customWidth="1"/>
    <col min="5614" max="5614" width="11.42578125" style="4"/>
    <col min="5615" max="5615" width="16.85546875" style="4" bestFit="1" customWidth="1"/>
    <col min="5616" max="5616" width="11.42578125" style="4"/>
    <col min="5617" max="5617" width="16.28515625" style="4" bestFit="1" customWidth="1"/>
    <col min="5618" max="5859" width="11.42578125" style="4"/>
    <col min="5860" max="5860" width="0.140625" style="4" customWidth="1"/>
    <col min="5861" max="5861" width="4.140625" style="4" customWidth="1"/>
    <col min="5862" max="5862" width="11.42578125" style="4"/>
    <col min="5863" max="5863" width="26.28515625" style="4" customWidth="1"/>
    <col min="5864" max="5864" width="15.5703125" style="4" customWidth="1"/>
    <col min="5865" max="5865" width="15.7109375" style="4" customWidth="1"/>
    <col min="5866" max="5866" width="15.42578125" style="4" customWidth="1"/>
    <col min="5867" max="5867" width="15.28515625" style="4" customWidth="1"/>
    <col min="5868" max="5868" width="15.7109375" style="4" customWidth="1"/>
    <col min="5869" max="5869" width="15.5703125" style="4" customWidth="1"/>
    <col min="5870" max="5870" width="11.42578125" style="4"/>
    <col min="5871" max="5871" width="16.85546875" style="4" bestFit="1" customWidth="1"/>
    <col min="5872" max="5872" width="11.42578125" style="4"/>
    <col min="5873" max="5873" width="16.28515625" style="4" bestFit="1" customWidth="1"/>
    <col min="5874" max="6115" width="11.42578125" style="4"/>
    <col min="6116" max="6116" width="0.140625" style="4" customWidth="1"/>
    <col min="6117" max="6117" width="4.140625" style="4" customWidth="1"/>
    <col min="6118" max="6118" width="11.42578125" style="4"/>
    <col min="6119" max="6119" width="26.28515625" style="4" customWidth="1"/>
    <col min="6120" max="6120" width="15.5703125" style="4" customWidth="1"/>
    <col min="6121" max="6121" width="15.7109375" style="4" customWidth="1"/>
    <col min="6122" max="6122" width="15.42578125" style="4" customWidth="1"/>
    <col min="6123" max="6123" width="15.28515625" style="4" customWidth="1"/>
    <col min="6124" max="6124" width="15.7109375" style="4" customWidth="1"/>
    <col min="6125" max="6125" width="15.5703125" style="4" customWidth="1"/>
    <col min="6126" max="6126" width="11.42578125" style="4"/>
    <col min="6127" max="6127" width="16.85546875" style="4" bestFit="1" customWidth="1"/>
    <col min="6128" max="6128" width="11.42578125" style="4"/>
    <col min="6129" max="6129" width="16.28515625" style="4" bestFit="1" customWidth="1"/>
    <col min="6130" max="6371" width="11.42578125" style="4"/>
    <col min="6372" max="6372" width="0.140625" style="4" customWidth="1"/>
    <col min="6373" max="6373" width="4.140625" style="4" customWidth="1"/>
    <col min="6374" max="6374" width="11.42578125" style="4"/>
    <col min="6375" max="6375" width="26.28515625" style="4" customWidth="1"/>
    <col min="6376" max="6376" width="15.5703125" style="4" customWidth="1"/>
    <col min="6377" max="6377" width="15.7109375" style="4" customWidth="1"/>
    <col min="6378" max="6378" width="15.42578125" style="4" customWidth="1"/>
    <col min="6379" max="6379" width="15.28515625" style="4" customWidth="1"/>
    <col min="6380" max="6380" width="15.7109375" style="4" customWidth="1"/>
    <col min="6381" max="6381" width="15.5703125" style="4" customWidth="1"/>
    <col min="6382" max="6382" width="11.42578125" style="4"/>
    <col min="6383" max="6383" width="16.85546875" style="4" bestFit="1" customWidth="1"/>
    <col min="6384" max="6384" width="11.42578125" style="4"/>
    <col min="6385" max="6385" width="16.28515625" style="4" bestFit="1" customWidth="1"/>
    <col min="6386" max="6627" width="11.42578125" style="4"/>
    <col min="6628" max="6628" width="0.140625" style="4" customWidth="1"/>
    <col min="6629" max="6629" width="4.140625" style="4" customWidth="1"/>
    <col min="6630" max="6630" width="11.42578125" style="4"/>
    <col min="6631" max="6631" width="26.28515625" style="4" customWidth="1"/>
    <col min="6632" max="6632" width="15.5703125" style="4" customWidth="1"/>
    <col min="6633" max="6633" width="15.7109375" style="4" customWidth="1"/>
    <col min="6634" max="6634" width="15.42578125" style="4" customWidth="1"/>
    <col min="6635" max="6635" width="15.28515625" style="4" customWidth="1"/>
    <col min="6636" max="6636" width="15.7109375" style="4" customWidth="1"/>
    <col min="6637" max="6637" width="15.5703125" style="4" customWidth="1"/>
    <col min="6638" max="6638" width="11.42578125" style="4"/>
    <col min="6639" max="6639" width="16.85546875" style="4" bestFit="1" customWidth="1"/>
    <col min="6640" max="6640" width="11.42578125" style="4"/>
    <col min="6641" max="6641" width="16.28515625" style="4" bestFit="1" customWidth="1"/>
    <col min="6642" max="6883" width="11.42578125" style="4"/>
    <col min="6884" max="6884" width="0.140625" style="4" customWidth="1"/>
    <col min="6885" max="6885" width="4.140625" style="4" customWidth="1"/>
    <col min="6886" max="6886" width="11.42578125" style="4"/>
    <col min="6887" max="6887" width="26.28515625" style="4" customWidth="1"/>
    <col min="6888" max="6888" width="15.5703125" style="4" customWidth="1"/>
    <col min="6889" max="6889" width="15.7109375" style="4" customWidth="1"/>
    <col min="6890" max="6890" width="15.42578125" style="4" customWidth="1"/>
    <col min="6891" max="6891" width="15.28515625" style="4" customWidth="1"/>
    <col min="6892" max="6892" width="15.7109375" style="4" customWidth="1"/>
    <col min="6893" max="6893" width="15.5703125" style="4" customWidth="1"/>
    <col min="6894" max="6894" width="11.42578125" style="4"/>
    <col min="6895" max="6895" width="16.85546875" style="4" bestFit="1" customWidth="1"/>
    <col min="6896" max="6896" width="11.42578125" style="4"/>
    <col min="6897" max="6897" width="16.28515625" style="4" bestFit="1" customWidth="1"/>
    <col min="6898" max="7139" width="11.42578125" style="4"/>
    <col min="7140" max="7140" width="0.140625" style="4" customWidth="1"/>
    <col min="7141" max="7141" width="4.140625" style="4" customWidth="1"/>
    <col min="7142" max="7142" width="11.42578125" style="4"/>
    <col min="7143" max="7143" width="26.28515625" style="4" customWidth="1"/>
    <col min="7144" max="7144" width="15.5703125" style="4" customWidth="1"/>
    <col min="7145" max="7145" width="15.7109375" style="4" customWidth="1"/>
    <col min="7146" max="7146" width="15.42578125" style="4" customWidth="1"/>
    <col min="7147" max="7147" width="15.28515625" style="4" customWidth="1"/>
    <col min="7148" max="7148" width="15.7109375" style="4" customWidth="1"/>
    <col min="7149" max="7149" width="15.5703125" style="4" customWidth="1"/>
    <col min="7150" max="7150" width="11.42578125" style="4"/>
    <col min="7151" max="7151" width="16.85546875" style="4" bestFit="1" customWidth="1"/>
    <col min="7152" max="7152" width="11.42578125" style="4"/>
    <col min="7153" max="7153" width="16.28515625" style="4" bestFit="1" customWidth="1"/>
    <col min="7154" max="7395" width="11.42578125" style="4"/>
    <col min="7396" max="7396" width="0.140625" style="4" customWidth="1"/>
    <col min="7397" max="7397" width="4.140625" style="4" customWidth="1"/>
    <col min="7398" max="7398" width="11.42578125" style="4"/>
    <col min="7399" max="7399" width="26.28515625" style="4" customWidth="1"/>
    <col min="7400" max="7400" width="15.5703125" style="4" customWidth="1"/>
    <col min="7401" max="7401" width="15.7109375" style="4" customWidth="1"/>
    <col min="7402" max="7402" width="15.42578125" style="4" customWidth="1"/>
    <col min="7403" max="7403" width="15.28515625" style="4" customWidth="1"/>
    <col min="7404" max="7404" width="15.7109375" style="4" customWidth="1"/>
    <col min="7405" max="7405" width="15.5703125" style="4" customWidth="1"/>
    <col min="7406" max="7406" width="11.42578125" style="4"/>
    <col min="7407" max="7407" width="16.85546875" style="4" bestFit="1" customWidth="1"/>
    <col min="7408" max="7408" width="11.42578125" style="4"/>
    <col min="7409" max="7409" width="16.28515625" style="4" bestFit="1" customWidth="1"/>
    <col min="7410" max="7651" width="11.42578125" style="4"/>
    <col min="7652" max="7652" width="0.140625" style="4" customWidth="1"/>
    <col min="7653" max="7653" width="4.140625" style="4" customWidth="1"/>
    <col min="7654" max="7654" width="11.42578125" style="4"/>
    <col min="7655" max="7655" width="26.28515625" style="4" customWidth="1"/>
    <col min="7656" max="7656" width="15.5703125" style="4" customWidth="1"/>
    <col min="7657" max="7657" width="15.7109375" style="4" customWidth="1"/>
    <col min="7658" max="7658" width="15.42578125" style="4" customWidth="1"/>
    <col min="7659" max="7659" width="15.28515625" style="4" customWidth="1"/>
    <col min="7660" max="7660" width="15.7109375" style="4" customWidth="1"/>
    <col min="7661" max="7661" width="15.5703125" style="4" customWidth="1"/>
    <col min="7662" max="7662" width="11.42578125" style="4"/>
    <col min="7663" max="7663" width="16.85546875" style="4" bestFit="1" customWidth="1"/>
    <col min="7664" max="7664" width="11.42578125" style="4"/>
    <col min="7665" max="7665" width="16.28515625" style="4" bestFit="1" customWidth="1"/>
    <col min="7666" max="7907" width="11.42578125" style="4"/>
    <col min="7908" max="7908" width="0.140625" style="4" customWidth="1"/>
    <col min="7909" max="7909" width="4.140625" style="4" customWidth="1"/>
    <col min="7910" max="7910" width="11.42578125" style="4"/>
    <col min="7911" max="7911" width="26.28515625" style="4" customWidth="1"/>
    <col min="7912" max="7912" width="15.5703125" style="4" customWidth="1"/>
    <col min="7913" max="7913" width="15.7109375" style="4" customWidth="1"/>
    <col min="7914" max="7914" width="15.42578125" style="4" customWidth="1"/>
    <col min="7915" max="7915" width="15.28515625" style="4" customWidth="1"/>
    <col min="7916" max="7916" width="15.7109375" style="4" customWidth="1"/>
    <col min="7917" max="7917" width="15.5703125" style="4" customWidth="1"/>
    <col min="7918" max="7918" width="11.42578125" style="4"/>
    <col min="7919" max="7919" width="16.85546875" style="4" bestFit="1" customWidth="1"/>
    <col min="7920" max="7920" width="11.42578125" style="4"/>
    <col min="7921" max="7921" width="16.28515625" style="4" bestFit="1" customWidth="1"/>
    <col min="7922" max="8163" width="11.42578125" style="4"/>
    <col min="8164" max="8164" width="0.140625" style="4" customWidth="1"/>
    <col min="8165" max="8165" width="4.140625" style="4" customWidth="1"/>
    <col min="8166" max="8166" width="11.42578125" style="4"/>
    <col min="8167" max="8167" width="26.28515625" style="4" customWidth="1"/>
    <col min="8168" max="8168" width="15.5703125" style="4" customWidth="1"/>
    <col min="8169" max="8169" width="15.7109375" style="4" customWidth="1"/>
    <col min="8170" max="8170" width="15.42578125" style="4" customWidth="1"/>
    <col min="8171" max="8171" width="15.28515625" style="4" customWidth="1"/>
    <col min="8172" max="8172" width="15.7109375" style="4" customWidth="1"/>
    <col min="8173" max="8173" width="15.5703125" style="4" customWidth="1"/>
    <col min="8174" max="8174" width="11.42578125" style="4"/>
    <col min="8175" max="8175" width="16.85546875" style="4" bestFit="1" customWidth="1"/>
    <col min="8176" max="8176" width="11.42578125" style="4"/>
    <col min="8177" max="8177" width="16.28515625" style="4" bestFit="1" customWidth="1"/>
    <col min="8178" max="8419" width="11.42578125" style="4"/>
    <col min="8420" max="8420" width="0.140625" style="4" customWidth="1"/>
    <col min="8421" max="8421" width="4.140625" style="4" customWidth="1"/>
    <col min="8422" max="8422" width="11.42578125" style="4"/>
    <col min="8423" max="8423" width="26.28515625" style="4" customWidth="1"/>
    <col min="8424" max="8424" width="15.5703125" style="4" customWidth="1"/>
    <col min="8425" max="8425" width="15.7109375" style="4" customWidth="1"/>
    <col min="8426" max="8426" width="15.42578125" style="4" customWidth="1"/>
    <col min="8427" max="8427" width="15.28515625" style="4" customWidth="1"/>
    <col min="8428" max="8428" width="15.7109375" style="4" customWidth="1"/>
    <col min="8429" max="8429" width="15.5703125" style="4" customWidth="1"/>
    <col min="8430" max="8430" width="11.42578125" style="4"/>
    <col min="8431" max="8431" width="16.85546875" style="4" bestFit="1" customWidth="1"/>
    <col min="8432" max="8432" width="11.42578125" style="4"/>
    <col min="8433" max="8433" width="16.28515625" style="4" bestFit="1" customWidth="1"/>
    <col min="8434" max="8675" width="11.42578125" style="4"/>
    <col min="8676" max="8676" width="0.140625" style="4" customWidth="1"/>
    <col min="8677" max="8677" width="4.140625" style="4" customWidth="1"/>
    <col min="8678" max="8678" width="11.42578125" style="4"/>
    <col min="8679" max="8679" width="26.28515625" style="4" customWidth="1"/>
    <col min="8680" max="8680" width="15.5703125" style="4" customWidth="1"/>
    <col min="8681" max="8681" width="15.7109375" style="4" customWidth="1"/>
    <col min="8682" max="8682" width="15.42578125" style="4" customWidth="1"/>
    <col min="8683" max="8683" width="15.28515625" style="4" customWidth="1"/>
    <col min="8684" max="8684" width="15.7109375" style="4" customWidth="1"/>
    <col min="8685" max="8685" width="15.5703125" style="4" customWidth="1"/>
    <col min="8686" max="8686" width="11.42578125" style="4"/>
    <col min="8687" max="8687" width="16.85546875" style="4" bestFit="1" customWidth="1"/>
    <col min="8688" max="8688" width="11.42578125" style="4"/>
    <col min="8689" max="8689" width="16.28515625" style="4" bestFit="1" customWidth="1"/>
    <col min="8690" max="8931" width="11.42578125" style="4"/>
    <col min="8932" max="8932" width="0.140625" style="4" customWidth="1"/>
    <col min="8933" max="8933" width="4.140625" style="4" customWidth="1"/>
    <col min="8934" max="8934" width="11.42578125" style="4"/>
    <col min="8935" max="8935" width="26.28515625" style="4" customWidth="1"/>
    <col min="8936" max="8936" width="15.5703125" style="4" customWidth="1"/>
    <col min="8937" max="8937" width="15.7109375" style="4" customWidth="1"/>
    <col min="8938" max="8938" width="15.42578125" style="4" customWidth="1"/>
    <col min="8939" max="8939" width="15.28515625" style="4" customWidth="1"/>
    <col min="8940" max="8940" width="15.7109375" style="4" customWidth="1"/>
    <col min="8941" max="8941" width="15.5703125" style="4" customWidth="1"/>
    <col min="8942" max="8942" width="11.42578125" style="4"/>
    <col min="8943" max="8943" width="16.85546875" style="4" bestFit="1" customWidth="1"/>
    <col min="8944" max="8944" width="11.42578125" style="4"/>
    <col min="8945" max="8945" width="16.28515625" style="4" bestFit="1" customWidth="1"/>
    <col min="8946" max="9187" width="11.42578125" style="4"/>
    <col min="9188" max="9188" width="0.140625" style="4" customWidth="1"/>
    <col min="9189" max="9189" width="4.140625" style="4" customWidth="1"/>
    <col min="9190" max="9190" width="11.42578125" style="4"/>
    <col min="9191" max="9191" width="26.28515625" style="4" customWidth="1"/>
    <col min="9192" max="9192" width="15.5703125" style="4" customWidth="1"/>
    <col min="9193" max="9193" width="15.7109375" style="4" customWidth="1"/>
    <col min="9194" max="9194" width="15.42578125" style="4" customWidth="1"/>
    <col min="9195" max="9195" width="15.28515625" style="4" customWidth="1"/>
    <col min="9196" max="9196" width="15.7109375" style="4" customWidth="1"/>
    <col min="9197" max="9197" width="15.5703125" style="4" customWidth="1"/>
    <col min="9198" max="9198" width="11.42578125" style="4"/>
    <col min="9199" max="9199" width="16.85546875" style="4" bestFit="1" customWidth="1"/>
    <col min="9200" max="9200" width="11.42578125" style="4"/>
    <col min="9201" max="9201" width="16.28515625" style="4" bestFit="1" customWidth="1"/>
    <col min="9202" max="9443" width="11.42578125" style="4"/>
    <col min="9444" max="9444" width="0.140625" style="4" customWidth="1"/>
    <col min="9445" max="9445" width="4.140625" style="4" customWidth="1"/>
    <col min="9446" max="9446" width="11.42578125" style="4"/>
    <col min="9447" max="9447" width="26.28515625" style="4" customWidth="1"/>
    <col min="9448" max="9448" width="15.5703125" style="4" customWidth="1"/>
    <col min="9449" max="9449" width="15.7109375" style="4" customWidth="1"/>
    <col min="9450" max="9450" width="15.42578125" style="4" customWidth="1"/>
    <col min="9451" max="9451" width="15.28515625" style="4" customWidth="1"/>
    <col min="9452" max="9452" width="15.7109375" style="4" customWidth="1"/>
    <col min="9453" max="9453" width="15.5703125" style="4" customWidth="1"/>
    <col min="9454" max="9454" width="11.42578125" style="4"/>
    <col min="9455" max="9455" width="16.85546875" style="4" bestFit="1" customWidth="1"/>
    <col min="9456" max="9456" width="11.42578125" style="4"/>
    <col min="9457" max="9457" width="16.28515625" style="4" bestFit="1" customWidth="1"/>
    <col min="9458" max="9699" width="11.42578125" style="4"/>
    <col min="9700" max="9700" width="0.140625" style="4" customWidth="1"/>
    <col min="9701" max="9701" width="4.140625" style="4" customWidth="1"/>
    <col min="9702" max="9702" width="11.42578125" style="4"/>
    <col min="9703" max="9703" width="26.28515625" style="4" customWidth="1"/>
    <col min="9704" max="9704" width="15.5703125" style="4" customWidth="1"/>
    <col min="9705" max="9705" width="15.7109375" style="4" customWidth="1"/>
    <col min="9706" max="9706" width="15.42578125" style="4" customWidth="1"/>
    <col min="9707" max="9707" width="15.28515625" style="4" customWidth="1"/>
    <col min="9708" max="9708" width="15.7109375" style="4" customWidth="1"/>
    <col min="9709" max="9709" width="15.5703125" style="4" customWidth="1"/>
    <col min="9710" max="9710" width="11.42578125" style="4"/>
    <col min="9711" max="9711" width="16.85546875" style="4" bestFit="1" customWidth="1"/>
    <col min="9712" max="9712" width="11.42578125" style="4"/>
    <col min="9713" max="9713" width="16.28515625" style="4" bestFit="1" customWidth="1"/>
    <col min="9714" max="9955" width="11.42578125" style="4"/>
    <col min="9956" max="9956" width="0.140625" style="4" customWidth="1"/>
    <col min="9957" max="9957" width="4.140625" style="4" customWidth="1"/>
    <col min="9958" max="9958" width="11.42578125" style="4"/>
    <col min="9959" max="9959" width="26.28515625" style="4" customWidth="1"/>
    <col min="9960" max="9960" width="15.5703125" style="4" customWidth="1"/>
    <col min="9961" max="9961" width="15.7109375" style="4" customWidth="1"/>
    <col min="9962" max="9962" width="15.42578125" style="4" customWidth="1"/>
    <col min="9963" max="9963" width="15.28515625" style="4" customWidth="1"/>
    <col min="9964" max="9964" width="15.7109375" style="4" customWidth="1"/>
    <col min="9965" max="9965" width="15.5703125" style="4" customWidth="1"/>
    <col min="9966" max="9966" width="11.42578125" style="4"/>
    <col min="9967" max="9967" width="16.85546875" style="4" bestFit="1" customWidth="1"/>
    <col min="9968" max="9968" width="11.42578125" style="4"/>
    <col min="9969" max="9969" width="16.28515625" style="4" bestFit="1" customWidth="1"/>
    <col min="9970" max="10211" width="11.42578125" style="4"/>
    <col min="10212" max="10212" width="0.140625" style="4" customWidth="1"/>
    <col min="10213" max="10213" width="4.140625" style="4" customWidth="1"/>
    <col min="10214" max="10214" width="11.42578125" style="4"/>
    <col min="10215" max="10215" width="26.28515625" style="4" customWidth="1"/>
    <col min="10216" max="10216" width="15.5703125" style="4" customWidth="1"/>
    <col min="10217" max="10217" width="15.7109375" style="4" customWidth="1"/>
    <col min="10218" max="10218" width="15.42578125" style="4" customWidth="1"/>
    <col min="10219" max="10219" width="15.28515625" style="4" customWidth="1"/>
    <col min="10220" max="10220" width="15.7109375" style="4" customWidth="1"/>
    <col min="10221" max="10221" width="15.5703125" style="4" customWidth="1"/>
    <col min="10222" max="10222" width="11.42578125" style="4"/>
    <col min="10223" max="10223" width="16.85546875" style="4" bestFit="1" customWidth="1"/>
    <col min="10224" max="10224" width="11.42578125" style="4"/>
    <col min="10225" max="10225" width="16.28515625" style="4" bestFit="1" customWidth="1"/>
    <col min="10226" max="10467" width="11.42578125" style="4"/>
    <col min="10468" max="10468" width="0.140625" style="4" customWidth="1"/>
    <col min="10469" max="10469" width="4.140625" style="4" customWidth="1"/>
    <col min="10470" max="10470" width="11.42578125" style="4"/>
    <col min="10471" max="10471" width="26.28515625" style="4" customWidth="1"/>
    <col min="10472" max="10472" width="15.5703125" style="4" customWidth="1"/>
    <col min="10473" max="10473" width="15.7109375" style="4" customWidth="1"/>
    <col min="10474" max="10474" width="15.42578125" style="4" customWidth="1"/>
    <col min="10475" max="10475" width="15.28515625" style="4" customWidth="1"/>
    <col min="10476" max="10476" width="15.7109375" style="4" customWidth="1"/>
    <col min="10477" max="10477" width="15.5703125" style="4" customWidth="1"/>
    <col min="10478" max="10478" width="11.42578125" style="4"/>
    <col min="10479" max="10479" width="16.85546875" style="4" bestFit="1" customWidth="1"/>
    <col min="10480" max="10480" width="11.42578125" style="4"/>
    <col min="10481" max="10481" width="16.28515625" style="4" bestFit="1" customWidth="1"/>
    <col min="10482" max="10723" width="11.42578125" style="4"/>
    <col min="10724" max="10724" width="0.140625" style="4" customWidth="1"/>
    <col min="10725" max="10725" width="4.140625" style="4" customWidth="1"/>
    <col min="10726" max="10726" width="11.42578125" style="4"/>
    <col min="10727" max="10727" width="26.28515625" style="4" customWidth="1"/>
    <col min="10728" max="10728" width="15.5703125" style="4" customWidth="1"/>
    <col min="10729" max="10729" width="15.7109375" style="4" customWidth="1"/>
    <col min="10730" max="10730" width="15.42578125" style="4" customWidth="1"/>
    <col min="10731" max="10731" width="15.28515625" style="4" customWidth="1"/>
    <col min="10732" max="10732" width="15.7109375" style="4" customWidth="1"/>
    <col min="10733" max="10733" width="15.5703125" style="4" customWidth="1"/>
    <col min="10734" max="10734" width="11.42578125" style="4"/>
    <col min="10735" max="10735" width="16.85546875" style="4" bestFit="1" customWidth="1"/>
    <col min="10736" max="10736" width="11.42578125" style="4"/>
    <col min="10737" max="10737" width="16.28515625" style="4" bestFit="1" customWidth="1"/>
    <col min="10738" max="10979" width="11.42578125" style="4"/>
    <col min="10980" max="10980" width="0.140625" style="4" customWidth="1"/>
    <col min="10981" max="10981" width="4.140625" style="4" customWidth="1"/>
    <col min="10982" max="10982" width="11.42578125" style="4"/>
    <col min="10983" max="10983" width="26.28515625" style="4" customWidth="1"/>
    <col min="10984" max="10984" width="15.5703125" style="4" customWidth="1"/>
    <col min="10985" max="10985" width="15.7109375" style="4" customWidth="1"/>
    <col min="10986" max="10986" width="15.42578125" style="4" customWidth="1"/>
    <col min="10987" max="10987" width="15.28515625" style="4" customWidth="1"/>
    <col min="10988" max="10988" width="15.7109375" style="4" customWidth="1"/>
    <col min="10989" max="10989" width="15.5703125" style="4" customWidth="1"/>
    <col min="10990" max="10990" width="11.42578125" style="4"/>
    <col min="10991" max="10991" width="16.85546875" style="4" bestFit="1" customWidth="1"/>
    <col min="10992" max="10992" width="11.42578125" style="4"/>
    <col min="10993" max="10993" width="16.28515625" style="4" bestFit="1" customWidth="1"/>
    <col min="10994" max="11235" width="11.42578125" style="4"/>
    <col min="11236" max="11236" width="0.140625" style="4" customWidth="1"/>
    <col min="11237" max="11237" width="4.140625" style="4" customWidth="1"/>
    <col min="11238" max="11238" width="11.42578125" style="4"/>
    <col min="11239" max="11239" width="26.28515625" style="4" customWidth="1"/>
    <col min="11240" max="11240" width="15.5703125" style="4" customWidth="1"/>
    <col min="11241" max="11241" width="15.7109375" style="4" customWidth="1"/>
    <col min="11242" max="11242" width="15.42578125" style="4" customWidth="1"/>
    <col min="11243" max="11243" width="15.28515625" style="4" customWidth="1"/>
    <col min="11244" max="11244" width="15.7109375" style="4" customWidth="1"/>
    <col min="11245" max="11245" width="15.5703125" style="4" customWidth="1"/>
    <col min="11246" max="11246" width="11.42578125" style="4"/>
    <col min="11247" max="11247" width="16.85546875" style="4" bestFit="1" customWidth="1"/>
    <col min="11248" max="11248" width="11.42578125" style="4"/>
    <col min="11249" max="11249" width="16.28515625" style="4" bestFit="1" customWidth="1"/>
    <col min="11250" max="11491" width="11.42578125" style="4"/>
    <col min="11492" max="11492" width="0.140625" style="4" customWidth="1"/>
    <col min="11493" max="11493" width="4.140625" style="4" customWidth="1"/>
    <col min="11494" max="11494" width="11.42578125" style="4"/>
    <col min="11495" max="11495" width="26.28515625" style="4" customWidth="1"/>
    <col min="11496" max="11496" width="15.5703125" style="4" customWidth="1"/>
    <col min="11497" max="11497" width="15.7109375" style="4" customWidth="1"/>
    <col min="11498" max="11498" width="15.42578125" style="4" customWidth="1"/>
    <col min="11499" max="11499" width="15.28515625" style="4" customWidth="1"/>
    <col min="11500" max="11500" width="15.7109375" style="4" customWidth="1"/>
    <col min="11501" max="11501" width="15.5703125" style="4" customWidth="1"/>
    <col min="11502" max="11502" width="11.42578125" style="4"/>
    <col min="11503" max="11503" width="16.85546875" style="4" bestFit="1" customWidth="1"/>
    <col min="11504" max="11504" width="11.42578125" style="4"/>
    <col min="11505" max="11505" width="16.28515625" style="4" bestFit="1" customWidth="1"/>
    <col min="11506" max="11747" width="11.42578125" style="4"/>
    <col min="11748" max="11748" width="0.140625" style="4" customWidth="1"/>
    <col min="11749" max="11749" width="4.140625" style="4" customWidth="1"/>
    <col min="11750" max="11750" width="11.42578125" style="4"/>
    <col min="11751" max="11751" width="26.28515625" style="4" customWidth="1"/>
    <col min="11752" max="11752" width="15.5703125" style="4" customWidth="1"/>
    <col min="11753" max="11753" width="15.7109375" style="4" customWidth="1"/>
    <col min="11754" max="11754" width="15.42578125" style="4" customWidth="1"/>
    <col min="11755" max="11755" width="15.28515625" style="4" customWidth="1"/>
    <col min="11756" max="11756" width="15.7109375" style="4" customWidth="1"/>
    <col min="11757" max="11757" width="15.5703125" style="4" customWidth="1"/>
    <col min="11758" max="11758" width="11.42578125" style="4"/>
    <col min="11759" max="11759" width="16.85546875" style="4" bestFit="1" customWidth="1"/>
    <col min="11760" max="11760" width="11.42578125" style="4"/>
    <col min="11761" max="11761" width="16.28515625" style="4" bestFit="1" customWidth="1"/>
    <col min="11762" max="12003" width="11.42578125" style="4"/>
    <col min="12004" max="12004" width="0.140625" style="4" customWidth="1"/>
    <col min="12005" max="12005" width="4.140625" style="4" customWidth="1"/>
    <col min="12006" max="12006" width="11.42578125" style="4"/>
    <col min="12007" max="12007" width="26.28515625" style="4" customWidth="1"/>
    <col min="12008" max="12008" width="15.5703125" style="4" customWidth="1"/>
    <col min="12009" max="12009" width="15.7109375" style="4" customWidth="1"/>
    <col min="12010" max="12010" width="15.42578125" style="4" customWidth="1"/>
    <col min="12011" max="12011" width="15.28515625" style="4" customWidth="1"/>
    <col min="12012" max="12012" width="15.7109375" style="4" customWidth="1"/>
    <col min="12013" max="12013" width="15.5703125" style="4" customWidth="1"/>
    <col min="12014" max="12014" width="11.42578125" style="4"/>
    <col min="12015" max="12015" width="16.85546875" style="4" bestFit="1" customWidth="1"/>
    <col min="12016" max="12016" width="11.42578125" style="4"/>
    <col min="12017" max="12017" width="16.28515625" style="4" bestFit="1" customWidth="1"/>
    <col min="12018" max="12259" width="11.42578125" style="4"/>
    <col min="12260" max="12260" width="0.140625" style="4" customWidth="1"/>
    <col min="12261" max="12261" width="4.140625" style="4" customWidth="1"/>
    <col min="12262" max="12262" width="11.42578125" style="4"/>
    <col min="12263" max="12263" width="26.28515625" style="4" customWidth="1"/>
    <col min="12264" max="12264" width="15.5703125" style="4" customWidth="1"/>
    <col min="12265" max="12265" width="15.7109375" style="4" customWidth="1"/>
    <col min="12266" max="12266" width="15.42578125" style="4" customWidth="1"/>
    <col min="12267" max="12267" width="15.28515625" style="4" customWidth="1"/>
    <col min="12268" max="12268" width="15.7109375" style="4" customWidth="1"/>
    <col min="12269" max="12269" width="15.5703125" style="4" customWidth="1"/>
    <col min="12270" max="12270" width="11.42578125" style="4"/>
    <col min="12271" max="12271" width="16.85546875" style="4" bestFit="1" customWidth="1"/>
    <col min="12272" max="12272" width="11.42578125" style="4"/>
    <col min="12273" max="12273" width="16.28515625" style="4" bestFit="1" customWidth="1"/>
    <col min="12274" max="12515" width="11.42578125" style="4"/>
    <col min="12516" max="12516" width="0.140625" style="4" customWidth="1"/>
    <col min="12517" max="12517" width="4.140625" style="4" customWidth="1"/>
    <col min="12518" max="12518" width="11.42578125" style="4"/>
    <col min="12519" max="12519" width="26.28515625" style="4" customWidth="1"/>
    <col min="12520" max="12520" width="15.5703125" style="4" customWidth="1"/>
    <col min="12521" max="12521" width="15.7109375" style="4" customWidth="1"/>
    <col min="12522" max="12522" width="15.42578125" style="4" customWidth="1"/>
    <col min="12523" max="12523" width="15.28515625" style="4" customWidth="1"/>
    <col min="12524" max="12524" width="15.7109375" style="4" customWidth="1"/>
    <col min="12525" max="12525" width="15.5703125" style="4" customWidth="1"/>
    <col min="12526" max="12526" width="11.42578125" style="4"/>
    <col min="12527" max="12527" width="16.85546875" style="4" bestFit="1" customWidth="1"/>
    <col min="12528" max="12528" width="11.42578125" style="4"/>
    <col min="12529" max="12529" width="16.28515625" style="4" bestFit="1" customWidth="1"/>
    <col min="12530" max="12771" width="11.42578125" style="4"/>
    <col min="12772" max="12772" width="0.140625" style="4" customWidth="1"/>
    <col min="12773" max="12773" width="4.140625" style="4" customWidth="1"/>
    <col min="12774" max="12774" width="11.42578125" style="4"/>
    <col min="12775" max="12775" width="26.28515625" style="4" customWidth="1"/>
    <col min="12776" max="12776" width="15.5703125" style="4" customWidth="1"/>
    <col min="12777" max="12777" width="15.7109375" style="4" customWidth="1"/>
    <col min="12778" max="12778" width="15.42578125" style="4" customWidth="1"/>
    <col min="12779" max="12779" width="15.28515625" style="4" customWidth="1"/>
    <col min="12780" max="12780" width="15.7109375" style="4" customWidth="1"/>
    <col min="12781" max="12781" width="15.5703125" style="4" customWidth="1"/>
    <col min="12782" max="12782" width="11.42578125" style="4"/>
    <col min="12783" max="12783" width="16.85546875" style="4" bestFit="1" customWidth="1"/>
    <col min="12784" max="12784" width="11.42578125" style="4"/>
    <col min="12785" max="12785" width="16.28515625" style="4" bestFit="1" customWidth="1"/>
    <col min="12786" max="13027" width="11.42578125" style="4"/>
    <col min="13028" max="13028" width="0.140625" style="4" customWidth="1"/>
    <col min="13029" max="13029" width="4.140625" style="4" customWidth="1"/>
    <col min="13030" max="13030" width="11.42578125" style="4"/>
    <col min="13031" max="13031" width="26.28515625" style="4" customWidth="1"/>
    <col min="13032" max="13032" width="15.5703125" style="4" customWidth="1"/>
    <col min="13033" max="13033" width="15.7109375" style="4" customWidth="1"/>
    <col min="13034" max="13034" width="15.42578125" style="4" customWidth="1"/>
    <col min="13035" max="13035" width="15.28515625" style="4" customWidth="1"/>
    <col min="13036" max="13036" width="15.7109375" style="4" customWidth="1"/>
    <col min="13037" max="13037" width="15.5703125" style="4" customWidth="1"/>
    <col min="13038" max="13038" width="11.42578125" style="4"/>
    <col min="13039" max="13039" width="16.85546875" style="4" bestFit="1" customWidth="1"/>
    <col min="13040" max="13040" width="11.42578125" style="4"/>
    <col min="13041" max="13041" width="16.28515625" style="4" bestFit="1" customWidth="1"/>
    <col min="13042" max="13283" width="11.42578125" style="4"/>
    <col min="13284" max="13284" width="0.140625" style="4" customWidth="1"/>
    <col min="13285" max="13285" width="4.140625" style="4" customWidth="1"/>
    <col min="13286" max="13286" width="11.42578125" style="4"/>
    <col min="13287" max="13287" width="26.28515625" style="4" customWidth="1"/>
    <col min="13288" max="13288" width="15.5703125" style="4" customWidth="1"/>
    <col min="13289" max="13289" width="15.7109375" style="4" customWidth="1"/>
    <col min="13290" max="13290" width="15.42578125" style="4" customWidth="1"/>
    <col min="13291" max="13291" width="15.28515625" style="4" customWidth="1"/>
    <col min="13292" max="13292" width="15.7109375" style="4" customWidth="1"/>
    <col min="13293" max="13293" width="15.5703125" style="4" customWidth="1"/>
    <col min="13294" max="13294" width="11.42578125" style="4"/>
    <col min="13295" max="13295" width="16.85546875" style="4" bestFit="1" customWidth="1"/>
    <col min="13296" max="13296" width="11.42578125" style="4"/>
    <col min="13297" max="13297" width="16.28515625" style="4" bestFit="1" customWidth="1"/>
    <col min="13298" max="13539" width="11.42578125" style="4"/>
    <col min="13540" max="13540" width="0.140625" style="4" customWidth="1"/>
    <col min="13541" max="13541" width="4.140625" style="4" customWidth="1"/>
    <col min="13542" max="13542" width="11.42578125" style="4"/>
    <col min="13543" max="13543" width="26.28515625" style="4" customWidth="1"/>
    <col min="13544" max="13544" width="15.5703125" style="4" customWidth="1"/>
    <col min="13545" max="13545" width="15.7109375" style="4" customWidth="1"/>
    <col min="13546" max="13546" width="15.42578125" style="4" customWidth="1"/>
    <col min="13547" max="13547" width="15.28515625" style="4" customWidth="1"/>
    <col min="13548" max="13548" width="15.7109375" style="4" customWidth="1"/>
    <col min="13549" max="13549" width="15.5703125" style="4" customWidth="1"/>
    <col min="13550" max="13550" width="11.42578125" style="4"/>
    <col min="13551" max="13551" width="16.85546875" style="4" bestFit="1" customWidth="1"/>
    <col min="13552" max="13552" width="11.42578125" style="4"/>
    <col min="13553" max="13553" width="16.28515625" style="4" bestFit="1" customWidth="1"/>
    <col min="13554" max="13795" width="11.42578125" style="4"/>
    <col min="13796" max="13796" width="0.140625" style="4" customWidth="1"/>
    <col min="13797" max="13797" width="4.140625" style="4" customWidth="1"/>
    <col min="13798" max="13798" width="11.42578125" style="4"/>
    <col min="13799" max="13799" width="26.28515625" style="4" customWidth="1"/>
    <col min="13800" max="13800" width="15.5703125" style="4" customWidth="1"/>
    <col min="13801" max="13801" width="15.7109375" style="4" customWidth="1"/>
    <col min="13802" max="13802" width="15.42578125" style="4" customWidth="1"/>
    <col min="13803" max="13803" width="15.28515625" style="4" customWidth="1"/>
    <col min="13804" max="13804" width="15.7109375" style="4" customWidth="1"/>
    <col min="13805" max="13805" width="15.5703125" style="4" customWidth="1"/>
    <col min="13806" max="13806" width="11.42578125" style="4"/>
    <col min="13807" max="13807" width="16.85546875" style="4" bestFit="1" customWidth="1"/>
    <col min="13808" max="13808" width="11.42578125" style="4"/>
    <col min="13809" max="13809" width="16.28515625" style="4" bestFit="1" customWidth="1"/>
    <col min="13810" max="14051" width="11.42578125" style="4"/>
    <col min="14052" max="14052" width="0.140625" style="4" customWidth="1"/>
    <col min="14053" max="14053" width="4.140625" style="4" customWidth="1"/>
    <col min="14054" max="14054" width="11.42578125" style="4"/>
    <col min="14055" max="14055" width="26.28515625" style="4" customWidth="1"/>
    <col min="14056" max="14056" width="15.5703125" style="4" customWidth="1"/>
    <col min="14057" max="14057" width="15.7109375" style="4" customWidth="1"/>
    <col min="14058" max="14058" width="15.42578125" style="4" customWidth="1"/>
    <col min="14059" max="14059" width="15.28515625" style="4" customWidth="1"/>
    <col min="14060" max="14060" width="15.7109375" style="4" customWidth="1"/>
    <col min="14061" max="14061" width="15.5703125" style="4" customWidth="1"/>
    <col min="14062" max="14062" width="11.42578125" style="4"/>
    <col min="14063" max="14063" width="16.85546875" style="4" bestFit="1" customWidth="1"/>
    <col min="14064" max="14064" width="11.42578125" style="4"/>
    <col min="14065" max="14065" width="16.28515625" style="4" bestFit="1" customWidth="1"/>
    <col min="14066" max="14307" width="11.42578125" style="4"/>
    <col min="14308" max="14308" width="0.140625" style="4" customWidth="1"/>
    <col min="14309" max="14309" width="4.140625" style="4" customWidth="1"/>
    <col min="14310" max="14310" width="11.42578125" style="4"/>
    <col min="14311" max="14311" width="26.28515625" style="4" customWidth="1"/>
    <col min="14312" max="14312" width="15.5703125" style="4" customWidth="1"/>
    <col min="14313" max="14313" width="15.7109375" style="4" customWidth="1"/>
    <col min="14314" max="14314" width="15.42578125" style="4" customWidth="1"/>
    <col min="14315" max="14315" width="15.28515625" style="4" customWidth="1"/>
    <col min="14316" max="14316" width="15.7109375" style="4" customWidth="1"/>
    <col min="14317" max="14317" width="15.5703125" style="4" customWidth="1"/>
    <col min="14318" max="14318" width="11.42578125" style="4"/>
    <col min="14319" max="14319" width="16.85546875" style="4" bestFit="1" customWidth="1"/>
    <col min="14320" max="14320" width="11.42578125" style="4"/>
    <col min="14321" max="14321" width="16.28515625" style="4" bestFit="1" customWidth="1"/>
    <col min="14322" max="14563" width="11.42578125" style="4"/>
    <col min="14564" max="14564" width="0.140625" style="4" customWidth="1"/>
    <col min="14565" max="14565" width="4.140625" style="4" customWidth="1"/>
    <col min="14566" max="14566" width="11.42578125" style="4"/>
    <col min="14567" max="14567" width="26.28515625" style="4" customWidth="1"/>
    <col min="14568" max="14568" width="15.5703125" style="4" customWidth="1"/>
    <col min="14569" max="14569" width="15.7109375" style="4" customWidth="1"/>
    <col min="14570" max="14570" width="15.42578125" style="4" customWidth="1"/>
    <col min="14571" max="14571" width="15.28515625" style="4" customWidth="1"/>
    <col min="14572" max="14572" width="15.7109375" style="4" customWidth="1"/>
    <col min="14573" max="14573" width="15.5703125" style="4" customWidth="1"/>
    <col min="14574" max="14574" width="11.42578125" style="4"/>
    <col min="14575" max="14575" width="16.85546875" style="4" bestFit="1" customWidth="1"/>
    <col min="14576" max="14576" width="11.42578125" style="4"/>
    <col min="14577" max="14577" width="16.28515625" style="4" bestFit="1" customWidth="1"/>
    <col min="14578" max="14819" width="11.42578125" style="4"/>
    <col min="14820" max="14820" width="0.140625" style="4" customWidth="1"/>
    <col min="14821" max="14821" width="4.140625" style="4" customWidth="1"/>
    <col min="14822" max="14822" width="11.42578125" style="4"/>
    <col min="14823" max="14823" width="26.28515625" style="4" customWidth="1"/>
    <col min="14824" max="14824" width="15.5703125" style="4" customWidth="1"/>
    <col min="14825" max="14825" width="15.7109375" style="4" customWidth="1"/>
    <col min="14826" max="14826" width="15.42578125" style="4" customWidth="1"/>
    <col min="14827" max="14827" width="15.28515625" style="4" customWidth="1"/>
    <col min="14828" max="14828" width="15.7109375" style="4" customWidth="1"/>
    <col min="14829" max="14829" width="15.5703125" style="4" customWidth="1"/>
    <col min="14830" max="14830" width="11.42578125" style="4"/>
    <col min="14831" max="14831" width="16.85546875" style="4" bestFit="1" customWidth="1"/>
    <col min="14832" max="14832" width="11.42578125" style="4"/>
    <col min="14833" max="14833" width="16.28515625" style="4" bestFit="1" customWidth="1"/>
    <col min="14834" max="15075" width="11.42578125" style="4"/>
    <col min="15076" max="15076" width="0.140625" style="4" customWidth="1"/>
    <col min="15077" max="15077" width="4.140625" style="4" customWidth="1"/>
    <col min="15078" max="15078" width="11.42578125" style="4"/>
    <col min="15079" max="15079" width="26.28515625" style="4" customWidth="1"/>
    <col min="15080" max="15080" width="15.5703125" style="4" customWidth="1"/>
    <col min="15081" max="15081" width="15.7109375" style="4" customWidth="1"/>
    <col min="15082" max="15082" width="15.42578125" style="4" customWidth="1"/>
    <col min="15083" max="15083" width="15.28515625" style="4" customWidth="1"/>
    <col min="15084" max="15084" width="15.7109375" style="4" customWidth="1"/>
    <col min="15085" max="15085" width="15.5703125" style="4" customWidth="1"/>
    <col min="15086" max="15086" width="11.42578125" style="4"/>
    <col min="15087" max="15087" width="16.85546875" style="4" bestFit="1" customWidth="1"/>
    <col min="15088" max="15088" width="11.42578125" style="4"/>
    <col min="15089" max="15089" width="16.28515625" style="4" bestFit="1" customWidth="1"/>
    <col min="15090" max="15331" width="11.42578125" style="4"/>
    <col min="15332" max="15332" width="0.140625" style="4" customWidth="1"/>
    <col min="15333" max="15333" width="4.140625" style="4" customWidth="1"/>
    <col min="15334" max="15334" width="11.42578125" style="4"/>
    <col min="15335" max="15335" width="26.28515625" style="4" customWidth="1"/>
    <col min="15336" max="15336" width="15.5703125" style="4" customWidth="1"/>
    <col min="15337" max="15337" width="15.7109375" style="4" customWidth="1"/>
    <col min="15338" max="15338" width="15.42578125" style="4" customWidth="1"/>
    <col min="15339" max="15339" width="15.28515625" style="4" customWidth="1"/>
    <col min="15340" max="15340" width="15.7109375" style="4" customWidth="1"/>
    <col min="15341" max="15341" width="15.5703125" style="4" customWidth="1"/>
    <col min="15342" max="15342" width="11.42578125" style="4"/>
    <col min="15343" max="15343" width="16.85546875" style="4" bestFit="1" customWidth="1"/>
    <col min="15344" max="15344" width="11.42578125" style="4"/>
    <col min="15345" max="15345" width="16.28515625" style="4" bestFit="1" customWidth="1"/>
    <col min="15346" max="15587" width="11.42578125" style="4"/>
    <col min="15588" max="15588" width="0.140625" style="4" customWidth="1"/>
    <col min="15589" max="15589" width="4.140625" style="4" customWidth="1"/>
    <col min="15590" max="15590" width="11.42578125" style="4"/>
    <col min="15591" max="15591" width="26.28515625" style="4" customWidth="1"/>
    <col min="15592" max="15592" width="15.5703125" style="4" customWidth="1"/>
    <col min="15593" max="15593" width="15.7109375" style="4" customWidth="1"/>
    <col min="15594" max="15594" width="15.42578125" style="4" customWidth="1"/>
    <col min="15595" max="15595" width="15.28515625" style="4" customWidth="1"/>
    <col min="15596" max="15596" width="15.7109375" style="4" customWidth="1"/>
    <col min="15597" max="15597" width="15.5703125" style="4" customWidth="1"/>
    <col min="15598" max="15598" width="11.42578125" style="4"/>
    <col min="15599" max="15599" width="16.85546875" style="4" bestFit="1" customWidth="1"/>
    <col min="15600" max="15600" width="11.42578125" style="4"/>
    <col min="15601" max="15601" width="16.28515625" style="4" bestFit="1" customWidth="1"/>
    <col min="15602" max="15843" width="11.42578125" style="4"/>
    <col min="15844" max="15844" width="0.140625" style="4" customWidth="1"/>
    <col min="15845" max="15845" width="4.140625" style="4" customWidth="1"/>
    <col min="15846" max="15846" width="11.42578125" style="4"/>
    <col min="15847" max="15847" width="26.28515625" style="4" customWidth="1"/>
    <col min="15848" max="15848" width="15.5703125" style="4" customWidth="1"/>
    <col min="15849" max="15849" width="15.7109375" style="4" customWidth="1"/>
    <col min="15850" max="15850" width="15.42578125" style="4" customWidth="1"/>
    <col min="15851" max="15851" width="15.28515625" style="4" customWidth="1"/>
    <col min="15852" max="15852" width="15.7109375" style="4" customWidth="1"/>
    <col min="15853" max="15853" width="15.5703125" style="4" customWidth="1"/>
    <col min="15854" max="15854" width="11.42578125" style="4"/>
    <col min="15855" max="15855" width="16.85546875" style="4" bestFit="1" customWidth="1"/>
    <col min="15856" max="15856" width="11.42578125" style="4"/>
    <col min="15857" max="15857" width="16.28515625" style="4" bestFit="1" customWidth="1"/>
    <col min="15858" max="16384" width="11.42578125" style="4"/>
  </cols>
  <sheetData>
    <row r="1" spans="2:11" ht="23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</row>
    <row r="2" spans="2:11" x14ac:dyDescent="0.25">
      <c r="B2" s="5" t="s">
        <v>1</v>
      </c>
      <c r="C2" s="6"/>
      <c r="D2" s="6"/>
      <c r="E2" s="6"/>
      <c r="F2" s="6"/>
      <c r="G2" s="6"/>
      <c r="H2" s="6"/>
      <c r="I2" s="6"/>
      <c r="J2" s="7"/>
    </row>
    <row r="3" spans="2:11" ht="15.75" thickBot="1" x14ac:dyDescent="0.3">
      <c r="B3" s="5" t="s">
        <v>2</v>
      </c>
      <c r="C3" s="6"/>
      <c r="D3" s="6"/>
      <c r="E3" s="6"/>
      <c r="F3" s="6"/>
      <c r="G3" s="6"/>
      <c r="H3" s="6"/>
      <c r="I3" s="6"/>
      <c r="J3" s="7"/>
    </row>
    <row r="4" spans="2:11" x14ac:dyDescent="0.25">
      <c r="B4" s="8" t="s">
        <v>3</v>
      </c>
      <c r="C4" s="9"/>
      <c r="D4" s="10"/>
      <c r="E4" s="11" t="s">
        <v>4</v>
      </c>
      <c r="F4" s="12"/>
      <c r="G4" s="12"/>
      <c r="H4" s="12"/>
      <c r="I4" s="13"/>
      <c r="J4" s="14" t="s">
        <v>5</v>
      </c>
    </row>
    <row r="5" spans="2:11" ht="29.25" customHeight="1" x14ac:dyDescent="0.25">
      <c r="B5" s="15"/>
      <c r="C5" s="16"/>
      <c r="D5" s="17"/>
      <c r="E5" s="18" t="s">
        <v>6</v>
      </c>
      <c r="F5" s="19" t="s">
        <v>7</v>
      </c>
      <c r="G5" s="18" t="s">
        <v>8</v>
      </c>
      <c r="H5" s="18" t="s">
        <v>9</v>
      </c>
      <c r="I5" s="18" t="s">
        <v>10</v>
      </c>
      <c r="J5" s="20"/>
    </row>
    <row r="6" spans="2:11" ht="15.75" thickBot="1" x14ac:dyDescent="0.3">
      <c r="B6" s="21"/>
      <c r="C6" s="22"/>
      <c r="D6" s="23"/>
      <c r="E6" s="24" t="str">
        <f>E97</f>
        <v>(1)</v>
      </c>
      <c r="F6" s="24" t="s">
        <v>11</v>
      </c>
      <c r="G6" s="24" t="s">
        <v>12</v>
      </c>
      <c r="H6" s="24" t="s">
        <v>13</v>
      </c>
      <c r="I6" s="24" t="s">
        <v>14</v>
      </c>
      <c r="J6" s="25" t="s">
        <v>15</v>
      </c>
    </row>
    <row r="7" spans="2:11" ht="15" customHeight="1" x14ac:dyDescent="0.25">
      <c r="B7" s="26" t="s">
        <v>16</v>
      </c>
      <c r="C7" s="27"/>
      <c r="D7" s="27"/>
      <c r="E7" s="28">
        <v>0</v>
      </c>
      <c r="F7" s="28"/>
      <c r="G7" s="29">
        <f>E7+F7</f>
        <v>0</v>
      </c>
      <c r="H7" s="30">
        <v>0</v>
      </c>
      <c r="I7" s="30">
        <v>0</v>
      </c>
      <c r="J7" s="31">
        <f>I7-E7</f>
        <v>0</v>
      </c>
    </row>
    <row r="8" spans="2:11" ht="15" customHeight="1" x14ac:dyDescent="0.25">
      <c r="B8" s="32" t="s">
        <v>17</v>
      </c>
      <c r="C8" s="33"/>
      <c r="D8" s="33"/>
      <c r="E8" s="34">
        <v>0</v>
      </c>
      <c r="F8" s="34"/>
      <c r="G8" s="35">
        <f>E8+F8</f>
        <v>0</v>
      </c>
      <c r="H8" s="36">
        <v>0</v>
      </c>
      <c r="I8" s="36">
        <v>0</v>
      </c>
      <c r="J8" s="37">
        <f>I8-E8</f>
        <v>0</v>
      </c>
    </row>
    <row r="9" spans="2:11" ht="15" customHeight="1" x14ac:dyDescent="0.25">
      <c r="B9" s="32" t="s">
        <v>18</v>
      </c>
      <c r="C9" s="33"/>
      <c r="D9" s="33"/>
      <c r="E9" s="34">
        <v>0</v>
      </c>
      <c r="F9" s="34"/>
      <c r="G9" s="35">
        <f>E9+F9</f>
        <v>0</v>
      </c>
      <c r="H9" s="36">
        <v>0</v>
      </c>
      <c r="I9" s="36">
        <v>0</v>
      </c>
      <c r="J9" s="37">
        <f>I9-E9</f>
        <v>0</v>
      </c>
    </row>
    <row r="10" spans="2:11" s="43" customFormat="1" ht="15" customHeight="1" x14ac:dyDescent="0.25">
      <c r="B10" s="38" t="s">
        <v>19</v>
      </c>
      <c r="C10" s="39"/>
      <c r="D10" s="39"/>
      <c r="E10" s="36">
        <v>0</v>
      </c>
      <c r="F10" s="36"/>
      <c r="G10" s="40">
        <f>E10+F10</f>
        <v>0</v>
      </c>
      <c r="H10" s="36">
        <v>0</v>
      </c>
      <c r="I10" s="41">
        <v>0</v>
      </c>
      <c r="J10" s="42">
        <f>I10-E10</f>
        <v>0</v>
      </c>
    </row>
    <row r="11" spans="2:11" s="43" customFormat="1" ht="15" customHeight="1" x14ac:dyDescent="0.25">
      <c r="B11" s="38" t="s">
        <v>20</v>
      </c>
      <c r="C11" s="39"/>
      <c r="D11" s="39"/>
      <c r="E11" s="44">
        <f t="shared" ref="E11:J11" si="0">E12+E13+E14</f>
        <v>126000</v>
      </c>
      <c r="F11" s="44">
        <f t="shared" si="0"/>
        <v>0</v>
      </c>
      <c r="G11" s="44">
        <f t="shared" si="0"/>
        <v>126000</v>
      </c>
      <c r="H11" s="44">
        <f t="shared" si="0"/>
        <v>93774.17</v>
      </c>
      <c r="I11" s="44">
        <f t="shared" si="0"/>
        <v>93774.17</v>
      </c>
      <c r="J11" s="44">
        <f t="shared" si="0"/>
        <v>-32225.83</v>
      </c>
    </row>
    <row r="12" spans="2:11" s="51" customFormat="1" ht="15" customHeight="1" x14ac:dyDescent="0.25">
      <c r="B12" s="45"/>
      <c r="C12" s="46" t="s">
        <v>21</v>
      </c>
      <c r="D12" s="47"/>
      <c r="E12" s="48">
        <v>15000</v>
      </c>
      <c r="F12" s="48">
        <v>0</v>
      </c>
      <c r="G12" s="48">
        <f>E12+F12</f>
        <v>15000</v>
      </c>
      <c r="H12" s="48">
        <v>6496.44</v>
      </c>
      <c r="I12" s="48">
        <v>6496.44</v>
      </c>
      <c r="J12" s="49">
        <f>I12-E12</f>
        <v>-8503.5600000000013</v>
      </c>
      <c r="K12" s="50"/>
    </row>
    <row r="13" spans="2:11" s="51" customFormat="1" ht="15" customHeight="1" x14ac:dyDescent="0.25">
      <c r="B13" s="45"/>
      <c r="C13" s="46" t="s">
        <v>22</v>
      </c>
      <c r="D13" s="47"/>
      <c r="E13" s="48">
        <v>15000</v>
      </c>
      <c r="F13" s="48">
        <v>0</v>
      </c>
      <c r="G13" s="48">
        <f>E13+F13</f>
        <v>15000</v>
      </c>
      <c r="H13" s="48">
        <v>87277.73</v>
      </c>
      <c r="I13" s="48">
        <v>87277.73</v>
      </c>
      <c r="J13" s="49">
        <f>I13-E13</f>
        <v>72277.73</v>
      </c>
      <c r="K13" s="50"/>
    </row>
    <row r="14" spans="2:11" s="51" customFormat="1" ht="15" customHeight="1" x14ac:dyDescent="0.25">
      <c r="B14" s="45"/>
      <c r="C14" s="46" t="s">
        <v>23</v>
      </c>
      <c r="D14" s="47"/>
      <c r="E14" s="48">
        <v>96000</v>
      </c>
      <c r="F14" s="52">
        <v>0</v>
      </c>
      <c r="G14" s="48">
        <f>E14+F14</f>
        <v>96000</v>
      </c>
      <c r="H14" s="48">
        <v>0</v>
      </c>
      <c r="I14" s="48">
        <v>0</v>
      </c>
      <c r="J14" s="49">
        <f>I14-E14</f>
        <v>-96000</v>
      </c>
      <c r="K14" s="50"/>
    </row>
    <row r="15" spans="2:11" s="51" customFormat="1" ht="15" customHeight="1" x14ac:dyDescent="0.25">
      <c r="B15" s="32" t="s">
        <v>24</v>
      </c>
      <c r="C15" s="33"/>
      <c r="D15" s="33"/>
      <c r="E15" s="35">
        <v>0</v>
      </c>
      <c r="F15" s="53">
        <v>0</v>
      </c>
      <c r="G15" s="35">
        <f>E15+F15</f>
        <v>0</v>
      </c>
      <c r="H15" s="35">
        <v>0</v>
      </c>
      <c r="I15" s="53">
        <v>0</v>
      </c>
      <c r="J15" s="49">
        <f>I15-E15</f>
        <v>0</v>
      </c>
      <c r="K15" s="50"/>
    </row>
    <row r="16" spans="2:11" s="51" customFormat="1" ht="25.5" customHeight="1" x14ac:dyDescent="0.25">
      <c r="B16" s="32" t="s">
        <v>25</v>
      </c>
      <c r="C16" s="33"/>
      <c r="D16" s="33"/>
      <c r="E16" s="54">
        <f t="shared" ref="E16:J16" si="1">SUM(E17:E86)</f>
        <v>791866669.47000003</v>
      </c>
      <c r="F16" s="54">
        <f t="shared" si="1"/>
        <v>2736741.55</v>
      </c>
      <c r="G16" s="54">
        <f t="shared" si="1"/>
        <v>794603411.0200001</v>
      </c>
      <c r="H16" s="54">
        <f t="shared" si="1"/>
        <v>591389377.97000051</v>
      </c>
      <c r="I16" s="54">
        <f t="shared" si="1"/>
        <v>591389377.97000051</v>
      </c>
      <c r="J16" s="54">
        <f t="shared" si="1"/>
        <v>-200477291.49999994</v>
      </c>
      <c r="K16" s="50"/>
    </row>
    <row r="17" spans="2:11" s="60" customFormat="1" ht="15" customHeight="1" x14ac:dyDescent="0.25">
      <c r="B17" s="55"/>
      <c r="C17" s="56" t="s">
        <v>26</v>
      </c>
      <c r="D17" s="57"/>
      <c r="E17" s="58">
        <v>305415101.21999997</v>
      </c>
      <c r="F17" s="59">
        <v>0</v>
      </c>
      <c r="G17" s="48">
        <f t="shared" ref="G17:G80" si="2">E17+F17</f>
        <v>305415101.21999997</v>
      </c>
      <c r="H17" s="58">
        <v>264098760.19999999</v>
      </c>
      <c r="I17" s="58">
        <v>264098760.19999999</v>
      </c>
      <c r="J17" s="49">
        <f t="shared" ref="J17:J80" si="3">I17-E17</f>
        <v>-41316341.019999981</v>
      </c>
      <c r="K17" s="50"/>
    </row>
    <row r="18" spans="2:11" s="60" customFormat="1" ht="15" customHeight="1" x14ac:dyDescent="0.25">
      <c r="B18" s="55"/>
      <c r="C18" s="56" t="s">
        <v>27</v>
      </c>
      <c r="D18" s="57"/>
      <c r="E18" s="58">
        <v>316476234.60000002</v>
      </c>
      <c r="F18" s="59">
        <v>0</v>
      </c>
      <c r="G18" s="48">
        <f t="shared" si="2"/>
        <v>316476234.60000002</v>
      </c>
      <c r="H18" s="58">
        <v>199595591.98999998</v>
      </c>
      <c r="I18" s="58">
        <v>199595591.98999998</v>
      </c>
      <c r="J18" s="49">
        <f t="shared" si="3"/>
        <v>-116880642.61000004</v>
      </c>
      <c r="K18" s="50"/>
    </row>
    <row r="19" spans="2:11" s="60" customFormat="1" ht="15" customHeight="1" x14ac:dyDescent="0.25">
      <c r="B19" s="55"/>
      <c r="C19" s="56" t="s">
        <v>28</v>
      </c>
      <c r="D19" s="57"/>
      <c r="E19" s="58">
        <v>51515800.180000007</v>
      </c>
      <c r="F19" s="59">
        <v>0</v>
      </c>
      <c r="G19" s="48">
        <f t="shared" si="2"/>
        <v>51515800.180000007</v>
      </c>
      <c r="H19" s="59">
        <v>32034274.690000001</v>
      </c>
      <c r="I19" s="59">
        <v>32034274.690000001</v>
      </c>
      <c r="J19" s="49">
        <f t="shared" si="3"/>
        <v>-19481525.490000006</v>
      </c>
      <c r="K19" s="50"/>
    </row>
    <row r="20" spans="2:11" s="60" customFormat="1" ht="15" customHeight="1" x14ac:dyDescent="0.25">
      <c r="B20" s="55"/>
      <c r="C20" s="56" t="s">
        <v>29</v>
      </c>
      <c r="D20" s="57"/>
      <c r="E20" s="58">
        <v>53381533.539999999</v>
      </c>
      <c r="F20" s="59">
        <v>0</v>
      </c>
      <c r="G20" s="48">
        <f t="shared" si="2"/>
        <v>53381533.539999999</v>
      </c>
      <c r="H20" s="58">
        <v>33652078.930000007</v>
      </c>
      <c r="I20" s="58">
        <v>33652078.930000007</v>
      </c>
      <c r="J20" s="49">
        <f t="shared" si="3"/>
        <v>-19729454.609999992</v>
      </c>
      <c r="K20" s="50"/>
    </row>
    <row r="21" spans="2:11" s="60" customFormat="1" ht="15" customHeight="1" x14ac:dyDescent="0.25">
      <c r="B21" s="55"/>
      <c r="C21" s="56" t="s">
        <v>30</v>
      </c>
      <c r="D21" s="57"/>
      <c r="E21" s="58">
        <v>22478000.079999998</v>
      </c>
      <c r="F21" s="59">
        <v>0</v>
      </c>
      <c r="G21" s="48">
        <f t="shared" si="2"/>
        <v>22478000.079999998</v>
      </c>
      <c r="H21" s="58">
        <v>13154792.77</v>
      </c>
      <c r="I21" s="58">
        <v>13154792.77</v>
      </c>
      <c r="J21" s="49">
        <f t="shared" si="3"/>
        <v>-9323207.3099999987</v>
      </c>
      <c r="K21" s="50"/>
    </row>
    <row r="22" spans="2:11" s="60" customFormat="1" ht="15" customHeight="1" x14ac:dyDescent="0.25">
      <c r="B22" s="55"/>
      <c r="C22" s="56" t="s">
        <v>31</v>
      </c>
      <c r="D22" s="57"/>
      <c r="E22" s="58">
        <v>0</v>
      </c>
      <c r="F22" s="59">
        <v>1627368.41</v>
      </c>
      <c r="G22" s="48">
        <f t="shared" si="2"/>
        <v>1627368.41</v>
      </c>
      <c r="H22" s="58">
        <v>0</v>
      </c>
      <c r="I22" s="58">
        <v>0</v>
      </c>
      <c r="J22" s="49">
        <f t="shared" si="3"/>
        <v>0</v>
      </c>
      <c r="K22" s="50"/>
    </row>
    <row r="23" spans="2:11" s="60" customFormat="1" ht="15" customHeight="1" x14ac:dyDescent="0.25">
      <c r="B23" s="55"/>
      <c r="C23" s="56" t="s">
        <v>32</v>
      </c>
      <c r="D23" s="57"/>
      <c r="E23" s="58">
        <v>1174020.1199999999</v>
      </c>
      <c r="F23" s="59">
        <v>0</v>
      </c>
      <c r="G23" s="48">
        <f t="shared" si="2"/>
        <v>1174020.1199999999</v>
      </c>
      <c r="H23" s="58">
        <v>1653329.08</v>
      </c>
      <c r="I23" s="58">
        <v>1653329.08</v>
      </c>
      <c r="J23" s="49">
        <f t="shared" si="3"/>
        <v>479308.9600000002</v>
      </c>
      <c r="K23" s="50"/>
    </row>
    <row r="24" spans="2:11" s="60" customFormat="1" ht="15" customHeight="1" x14ac:dyDescent="0.25">
      <c r="B24" s="55"/>
      <c r="C24" s="56" t="s">
        <v>33</v>
      </c>
      <c r="D24" s="57"/>
      <c r="E24" s="58">
        <v>1174020.1199999999</v>
      </c>
      <c r="F24" s="59">
        <v>0</v>
      </c>
      <c r="G24" s="48">
        <f t="shared" si="2"/>
        <v>1174020.1199999999</v>
      </c>
      <c r="H24" s="58">
        <v>14293.4</v>
      </c>
      <c r="I24" s="58">
        <v>14293.4</v>
      </c>
      <c r="J24" s="49">
        <f t="shared" si="3"/>
        <v>-1159726.72</v>
      </c>
      <c r="K24" s="50"/>
    </row>
    <row r="25" spans="2:11" s="60" customFormat="1" ht="15" customHeight="1" x14ac:dyDescent="0.25">
      <c r="B25" s="55"/>
      <c r="C25" s="56" t="s">
        <v>34</v>
      </c>
      <c r="D25" s="57"/>
      <c r="E25" s="58">
        <v>513872.75999999995</v>
      </c>
      <c r="F25" s="59">
        <v>0</v>
      </c>
      <c r="G25" s="48">
        <f t="shared" si="2"/>
        <v>513872.75999999995</v>
      </c>
      <c r="H25" s="58">
        <v>188061.37</v>
      </c>
      <c r="I25" s="58">
        <v>188061.37</v>
      </c>
      <c r="J25" s="49">
        <f t="shared" si="3"/>
        <v>-325811.38999999996</v>
      </c>
      <c r="K25" s="50"/>
    </row>
    <row r="26" spans="2:11" s="60" customFormat="1" ht="15" customHeight="1" x14ac:dyDescent="0.25">
      <c r="B26" s="55"/>
      <c r="C26" s="56" t="s">
        <v>35</v>
      </c>
      <c r="D26" s="57"/>
      <c r="E26" s="58">
        <v>513872.75999999995</v>
      </c>
      <c r="F26" s="59">
        <v>0</v>
      </c>
      <c r="G26" s="48">
        <f t="shared" si="2"/>
        <v>513872.75999999995</v>
      </c>
      <c r="H26" s="58">
        <v>193825.09</v>
      </c>
      <c r="I26" s="58">
        <v>193825.09</v>
      </c>
      <c r="J26" s="49">
        <f t="shared" si="3"/>
        <v>-320047.66999999993</v>
      </c>
      <c r="K26" s="50"/>
    </row>
    <row r="27" spans="2:11" s="60" customFormat="1" ht="15" customHeight="1" x14ac:dyDescent="0.25">
      <c r="B27" s="55"/>
      <c r="C27" s="56" t="s">
        <v>36</v>
      </c>
      <c r="D27" s="57"/>
      <c r="E27" s="58">
        <v>2254211.0700000008</v>
      </c>
      <c r="F27" s="59">
        <v>0</v>
      </c>
      <c r="G27" s="48">
        <f t="shared" si="2"/>
        <v>2254211.0700000008</v>
      </c>
      <c r="H27" s="58">
        <v>586619.34</v>
      </c>
      <c r="I27" s="58">
        <v>586619.34</v>
      </c>
      <c r="J27" s="49">
        <f t="shared" si="3"/>
        <v>-1667591.7300000009</v>
      </c>
      <c r="K27" s="50"/>
    </row>
    <row r="28" spans="2:11" s="60" customFormat="1" ht="15" customHeight="1" x14ac:dyDescent="0.25">
      <c r="B28" s="55"/>
      <c r="C28" s="56" t="s">
        <v>37</v>
      </c>
      <c r="D28" s="57"/>
      <c r="E28" s="58">
        <v>0</v>
      </c>
      <c r="F28" s="59">
        <v>0</v>
      </c>
      <c r="G28" s="48">
        <f t="shared" si="2"/>
        <v>0</v>
      </c>
      <c r="H28" s="58">
        <v>3834.24</v>
      </c>
      <c r="I28" s="58">
        <v>3834.24</v>
      </c>
      <c r="J28" s="49">
        <f t="shared" si="3"/>
        <v>3834.24</v>
      </c>
      <c r="K28" s="50"/>
    </row>
    <row r="29" spans="2:11" s="60" customFormat="1" ht="15" customHeight="1" x14ac:dyDescent="0.25">
      <c r="B29" s="55"/>
      <c r="C29" s="56" t="s">
        <v>38</v>
      </c>
      <c r="D29" s="57"/>
      <c r="E29" s="58">
        <v>360000</v>
      </c>
      <c r="F29" s="59">
        <v>0</v>
      </c>
      <c r="G29" s="48">
        <f t="shared" si="2"/>
        <v>360000</v>
      </c>
      <c r="H29" s="58">
        <v>0</v>
      </c>
      <c r="I29" s="58">
        <v>0</v>
      </c>
      <c r="J29" s="49">
        <f t="shared" si="3"/>
        <v>-360000</v>
      </c>
      <c r="K29" s="50"/>
    </row>
    <row r="30" spans="2:11" s="60" customFormat="1" ht="15" customHeight="1" x14ac:dyDescent="0.25">
      <c r="B30" s="55"/>
      <c r="C30" s="56" t="s">
        <v>39</v>
      </c>
      <c r="D30" s="57"/>
      <c r="E30" s="58">
        <v>180000</v>
      </c>
      <c r="F30" s="59">
        <v>0</v>
      </c>
      <c r="G30" s="48">
        <f t="shared" si="2"/>
        <v>180000</v>
      </c>
      <c r="H30" s="58">
        <v>0</v>
      </c>
      <c r="I30" s="58">
        <v>0</v>
      </c>
      <c r="J30" s="49">
        <f t="shared" si="3"/>
        <v>-180000</v>
      </c>
      <c r="K30" s="50"/>
    </row>
    <row r="31" spans="2:11" s="60" customFormat="1" ht="15" customHeight="1" x14ac:dyDescent="0.25">
      <c r="B31" s="55"/>
      <c r="C31" s="56" t="s">
        <v>40</v>
      </c>
      <c r="D31" s="57"/>
      <c r="E31" s="58">
        <v>2400000</v>
      </c>
      <c r="F31" s="59">
        <v>0</v>
      </c>
      <c r="G31" s="48">
        <f t="shared" si="2"/>
        <v>2400000</v>
      </c>
      <c r="H31" s="58">
        <v>2845699.99</v>
      </c>
      <c r="I31" s="58">
        <v>2845699.99</v>
      </c>
      <c r="J31" s="49">
        <f t="shared" si="3"/>
        <v>445699.99000000022</v>
      </c>
      <c r="K31" s="50"/>
    </row>
    <row r="32" spans="2:11" s="60" customFormat="1" ht="15" customHeight="1" x14ac:dyDescent="0.25">
      <c r="B32" s="55"/>
      <c r="C32" s="56" t="s">
        <v>41</v>
      </c>
      <c r="D32" s="57"/>
      <c r="E32" s="58">
        <v>2400000</v>
      </c>
      <c r="F32" s="59">
        <v>0</v>
      </c>
      <c r="G32" s="48">
        <f t="shared" si="2"/>
        <v>2400000</v>
      </c>
      <c r="H32" s="58">
        <v>215767.83</v>
      </c>
      <c r="I32" s="58">
        <v>215767.83</v>
      </c>
      <c r="J32" s="49">
        <f t="shared" si="3"/>
        <v>-2184232.17</v>
      </c>
      <c r="K32" s="50"/>
    </row>
    <row r="33" spans="2:11" s="60" customFormat="1" ht="15" customHeight="1" x14ac:dyDescent="0.25">
      <c r="B33" s="55"/>
      <c r="C33" s="56" t="s">
        <v>42</v>
      </c>
      <c r="D33" s="57"/>
      <c r="E33" s="58">
        <v>1500000</v>
      </c>
      <c r="F33" s="59">
        <v>0</v>
      </c>
      <c r="G33" s="48">
        <f t="shared" si="2"/>
        <v>1500000</v>
      </c>
      <c r="H33" s="58">
        <v>1655479.59</v>
      </c>
      <c r="I33" s="58">
        <v>1655479.59</v>
      </c>
      <c r="J33" s="49">
        <f t="shared" si="3"/>
        <v>155479.59000000008</v>
      </c>
      <c r="K33" s="50"/>
    </row>
    <row r="34" spans="2:11" s="60" customFormat="1" ht="15" customHeight="1" x14ac:dyDescent="0.25">
      <c r="B34" s="55"/>
      <c r="C34" s="56" t="s">
        <v>43</v>
      </c>
      <c r="D34" s="57"/>
      <c r="E34" s="58">
        <v>1500000</v>
      </c>
      <c r="F34" s="59">
        <v>0</v>
      </c>
      <c r="G34" s="48">
        <f t="shared" si="2"/>
        <v>1500000</v>
      </c>
      <c r="H34" s="58">
        <v>202200.61</v>
      </c>
      <c r="I34" s="58">
        <v>202200.61</v>
      </c>
      <c r="J34" s="49">
        <f t="shared" si="3"/>
        <v>-1297799.3900000001</v>
      </c>
      <c r="K34" s="50"/>
    </row>
    <row r="35" spans="2:11" s="60" customFormat="1" ht="15" customHeight="1" x14ac:dyDescent="0.25">
      <c r="B35" s="55"/>
      <c r="C35" s="56" t="s">
        <v>44</v>
      </c>
      <c r="D35" s="57"/>
      <c r="E35" s="58">
        <v>250000</v>
      </c>
      <c r="F35" s="59">
        <v>0</v>
      </c>
      <c r="G35" s="48">
        <f t="shared" si="2"/>
        <v>250000</v>
      </c>
      <c r="H35" s="58">
        <v>332387.52</v>
      </c>
      <c r="I35" s="58">
        <v>332387.52</v>
      </c>
      <c r="J35" s="49">
        <f t="shared" si="3"/>
        <v>82387.520000000019</v>
      </c>
      <c r="K35" s="50"/>
    </row>
    <row r="36" spans="2:11" s="60" customFormat="1" ht="15" customHeight="1" x14ac:dyDescent="0.25">
      <c r="B36" s="55"/>
      <c r="C36" s="56" t="s">
        <v>45</v>
      </c>
      <c r="D36" s="57"/>
      <c r="E36" s="58">
        <v>240000</v>
      </c>
      <c r="F36" s="59">
        <v>0</v>
      </c>
      <c r="G36" s="48">
        <f t="shared" si="2"/>
        <v>240000</v>
      </c>
      <c r="H36" s="58">
        <v>197817.91</v>
      </c>
      <c r="I36" s="58">
        <v>197817.91</v>
      </c>
      <c r="J36" s="49">
        <f t="shared" si="3"/>
        <v>-42182.09</v>
      </c>
      <c r="K36" s="50"/>
    </row>
    <row r="37" spans="2:11" s="60" customFormat="1" ht="15" customHeight="1" x14ac:dyDescent="0.25">
      <c r="B37" s="55"/>
      <c r="C37" s="56" t="s">
        <v>46</v>
      </c>
      <c r="D37" s="57"/>
      <c r="E37" s="58">
        <v>4556918.51</v>
      </c>
      <c r="F37" s="59">
        <v>0</v>
      </c>
      <c r="G37" s="48">
        <f t="shared" si="2"/>
        <v>4556918.51</v>
      </c>
      <c r="H37" s="61">
        <v>20294245.300000001</v>
      </c>
      <c r="I37" s="61">
        <v>20294245.300000001</v>
      </c>
      <c r="J37" s="49">
        <f t="shared" si="3"/>
        <v>15737326.790000001</v>
      </c>
      <c r="K37" s="50"/>
    </row>
    <row r="38" spans="2:11" s="60" customFormat="1" ht="15" customHeight="1" x14ac:dyDescent="0.25">
      <c r="B38" s="55"/>
      <c r="C38" s="56" t="s">
        <v>47</v>
      </c>
      <c r="D38" s="57"/>
      <c r="E38" s="58">
        <v>370000</v>
      </c>
      <c r="F38" s="59">
        <v>289244.56</v>
      </c>
      <c r="G38" s="48">
        <f t="shared" si="2"/>
        <v>659244.56000000006</v>
      </c>
      <c r="H38" s="62">
        <v>1780284.82</v>
      </c>
      <c r="I38" s="62">
        <v>1780284.82</v>
      </c>
      <c r="J38" s="49">
        <f t="shared" si="3"/>
        <v>1410284.82</v>
      </c>
      <c r="K38" s="50"/>
    </row>
    <row r="39" spans="2:11" s="60" customFormat="1" ht="15" customHeight="1" x14ac:dyDescent="0.25">
      <c r="B39" s="55"/>
      <c r="C39" s="56" t="s">
        <v>48</v>
      </c>
      <c r="D39" s="57"/>
      <c r="E39" s="58">
        <v>120000</v>
      </c>
      <c r="F39" s="59">
        <v>0</v>
      </c>
      <c r="G39" s="48">
        <f t="shared" si="2"/>
        <v>120000</v>
      </c>
      <c r="H39" s="58">
        <v>226136.6</v>
      </c>
      <c r="I39" s="58">
        <v>226136.6</v>
      </c>
      <c r="J39" s="49">
        <f t="shared" si="3"/>
        <v>106136.6</v>
      </c>
      <c r="K39" s="50"/>
    </row>
    <row r="40" spans="2:11" s="60" customFormat="1" ht="15" customHeight="1" x14ac:dyDescent="0.25">
      <c r="B40" s="55"/>
      <c r="C40" s="56" t="s">
        <v>49</v>
      </c>
      <c r="D40" s="57"/>
      <c r="E40" s="59">
        <v>0</v>
      </c>
      <c r="F40" s="59">
        <v>0</v>
      </c>
      <c r="G40" s="48">
        <f t="shared" si="2"/>
        <v>0</v>
      </c>
      <c r="H40" s="58">
        <v>20</v>
      </c>
      <c r="I40" s="58">
        <v>20</v>
      </c>
      <c r="J40" s="49">
        <f t="shared" si="3"/>
        <v>20</v>
      </c>
      <c r="K40" s="50"/>
    </row>
    <row r="41" spans="2:11" s="60" customFormat="1" ht="15" customHeight="1" x14ac:dyDescent="0.25">
      <c r="B41" s="55"/>
      <c r="C41" s="56" t="s">
        <v>50</v>
      </c>
      <c r="D41" s="57"/>
      <c r="E41" s="58">
        <v>115000</v>
      </c>
      <c r="F41" s="59">
        <v>0</v>
      </c>
      <c r="G41" s="48">
        <f t="shared" si="2"/>
        <v>115000</v>
      </c>
      <c r="H41" s="58">
        <v>38631.15</v>
      </c>
      <c r="I41" s="58">
        <v>38631.15</v>
      </c>
      <c r="J41" s="49">
        <f t="shared" si="3"/>
        <v>-76368.850000000006</v>
      </c>
      <c r="K41" s="50"/>
    </row>
    <row r="42" spans="2:11" s="60" customFormat="1" ht="15" customHeight="1" x14ac:dyDescent="0.25">
      <c r="B42" s="55"/>
      <c r="C42" s="56" t="s">
        <v>51</v>
      </c>
      <c r="D42" s="57"/>
      <c r="E42" s="58">
        <v>115000</v>
      </c>
      <c r="F42" s="59">
        <v>0</v>
      </c>
      <c r="G42" s="48">
        <f t="shared" si="2"/>
        <v>115000</v>
      </c>
      <c r="H42" s="58">
        <v>15561</v>
      </c>
      <c r="I42" s="58">
        <v>15561</v>
      </c>
      <c r="J42" s="49">
        <f t="shared" si="3"/>
        <v>-99439</v>
      </c>
      <c r="K42" s="50"/>
    </row>
    <row r="43" spans="2:11" s="60" customFormat="1" ht="15" customHeight="1" x14ac:dyDescent="0.25">
      <c r="B43" s="55"/>
      <c r="C43" s="56" t="s">
        <v>52</v>
      </c>
      <c r="D43" s="57"/>
      <c r="E43" s="58">
        <v>250000</v>
      </c>
      <c r="F43" s="59">
        <v>195739.25</v>
      </c>
      <c r="G43" s="48">
        <f t="shared" si="2"/>
        <v>445739.25</v>
      </c>
      <c r="H43" s="58">
        <v>2051559.35</v>
      </c>
      <c r="I43" s="58">
        <v>2051559.35</v>
      </c>
      <c r="J43" s="49">
        <f t="shared" si="3"/>
        <v>1801559.35</v>
      </c>
      <c r="K43" s="50"/>
    </row>
    <row r="44" spans="2:11" s="60" customFormat="1" ht="15" customHeight="1" x14ac:dyDescent="0.25">
      <c r="B44" s="55"/>
      <c r="C44" s="56" t="s">
        <v>53</v>
      </c>
      <c r="D44" s="57"/>
      <c r="E44" s="58">
        <v>248284.51</v>
      </c>
      <c r="F44" s="59">
        <v>0</v>
      </c>
      <c r="G44" s="48">
        <f t="shared" si="2"/>
        <v>248284.51</v>
      </c>
      <c r="H44" s="58">
        <v>687716.6</v>
      </c>
      <c r="I44" s="58">
        <v>687716.6</v>
      </c>
      <c r="J44" s="49">
        <f t="shared" si="3"/>
        <v>439432.08999999997</v>
      </c>
      <c r="K44" s="50"/>
    </row>
    <row r="45" spans="2:11" s="60" customFormat="1" ht="15" customHeight="1" x14ac:dyDescent="0.25">
      <c r="B45" s="55"/>
      <c r="C45" s="56" t="s">
        <v>54</v>
      </c>
      <c r="D45" s="57"/>
      <c r="E45" s="58">
        <v>60000</v>
      </c>
      <c r="F45" s="59">
        <v>0</v>
      </c>
      <c r="G45" s="48">
        <f t="shared" si="2"/>
        <v>60000</v>
      </c>
      <c r="H45" s="63">
        <v>37346.400000000001</v>
      </c>
      <c r="I45" s="63">
        <v>37346.400000000001</v>
      </c>
      <c r="J45" s="49">
        <f t="shared" si="3"/>
        <v>-22653.599999999999</v>
      </c>
      <c r="K45" s="50"/>
    </row>
    <row r="46" spans="2:11" s="60" customFormat="1" ht="15" customHeight="1" x14ac:dyDescent="0.25">
      <c r="B46" s="55"/>
      <c r="C46" s="56" t="s">
        <v>55</v>
      </c>
      <c r="D46" s="57"/>
      <c r="E46" s="58">
        <v>60000</v>
      </c>
      <c r="F46" s="59">
        <v>0</v>
      </c>
      <c r="G46" s="48">
        <f t="shared" si="2"/>
        <v>60000</v>
      </c>
      <c r="H46" s="58">
        <v>12448.8</v>
      </c>
      <c r="I46" s="58">
        <v>12448.8</v>
      </c>
      <c r="J46" s="49">
        <f t="shared" si="3"/>
        <v>-47551.199999999997</v>
      </c>
      <c r="K46" s="50"/>
    </row>
    <row r="47" spans="2:11" s="60" customFormat="1" ht="15" customHeight="1" x14ac:dyDescent="0.25">
      <c r="B47" s="55"/>
      <c r="C47" s="56" t="s">
        <v>56</v>
      </c>
      <c r="D47" s="57"/>
      <c r="E47" s="58">
        <v>90000</v>
      </c>
      <c r="F47" s="59">
        <v>0</v>
      </c>
      <c r="G47" s="48">
        <f t="shared" si="2"/>
        <v>90000</v>
      </c>
      <c r="H47" s="58">
        <v>91534.32</v>
      </c>
      <c r="I47" s="58">
        <v>91534.32</v>
      </c>
      <c r="J47" s="49">
        <f t="shared" si="3"/>
        <v>1534.320000000007</v>
      </c>
      <c r="K47" s="50"/>
    </row>
    <row r="48" spans="2:11" s="60" customFormat="1" ht="15" customHeight="1" x14ac:dyDescent="0.25">
      <c r="B48" s="55"/>
      <c r="C48" s="56" t="s">
        <v>57</v>
      </c>
      <c r="D48" s="57"/>
      <c r="E48" s="58">
        <v>90000</v>
      </c>
      <c r="F48" s="59">
        <v>0</v>
      </c>
      <c r="G48" s="48">
        <f t="shared" si="2"/>
        <v>90000</v>
      </c>
      <c r="H48" s="58">
        <v>43692.77</v>
      </c>
      <c r="I48" s="58">
        <v>43692.77</v>
      </c>
      <c r="J48" s="49">
        <f t="shared" si="3"/>
        <v>-46307.23</v>
      </c>
      <c r="K48" s="50"/>
    </row>
    <row r="49" spans="2:11" s="60" customFormat="1" ht="15" customHeight="1" x14ac:dyDescent="0.25">
      <c r="B49" s="55"/>
      <c r="C49" s="56" t="s">
        <v>58</v>
      </c>
      <c r="D49" s="57"/>
      <c r="E49" s="58">
        <v>420000</v>
      </c>
      <c r="F49" s="59">
        <v>0</v>
      </c>
      <c r="G49" s="48">
        <f t="shared" si="2"/>
        <v>420000</v>
      </c>
      <c r="H49" s="58">
        <v>478430.45</v>
      </c>
      <c r="I49" s="58">
        <v>478430.45</v>
      </c>
      <c r="J49" s="49">
        <f t="shared" si="3"/>
        <v>58430.450000000012</v>
      </c>
      <c r="K49" s="50"/>
    </row>
    <row r="50" spans="2:11" s="60" customFormat="1" ht="15" customHeight="1" x14ac:dyDescent="0.25">
      <c r="B50" s="55"/>
      <c r="C50" s="56" t="s">
        <v>59</v>
      </c>
      <c r="D50" s="57"/>
      <c r="E50" s="58">
        <v>180000</v>
      </c>
      <c r="F50" s="59">
        <v>0</v>
      </c>
      <c r="G50" s="48">
        <f t="shared" si="2"/>
        <v>180000</v>
      </c>
      <c r="H50" s="58">
        <v>25275.7</v>
      </c>
      <c r="I50" s="58">
        <v>25275.7</v>
      </c>
      <c r="J50" s="49">
        <f t="shared" si="3"/>
        <v>-154724.29999999999</v>
      </c>
      <c r="K50" s="50"/>
    </row>
    <row r="51" spans="2:11" s="60" customFormat="1" ht="15" customHeight="1" x14ac:dyDescent="0.25">
      <c r="B51" s="55"/>
      <c r="C51" s="56" t="s">
        <v>60</v>
      </c>
      <c r="D51" s="57"/>
      <c r="E51" s="58">
        <v>160000</v>
      </c>
      <c r="F51" s="59">
        <v>0</v>
      </c>
      <c r="G51" s="48">
        <f t="shared" si="2"/>
        <v>160000</v>
      </c>
      <c r="H51" s="58">
        <v>130109.83</v>
      </c>
      <c r="I51" s="58">
        <v>130109.83</v>
      </c>
      <c r="J51" s="49">
        <f t="shared" si="3"/>
        <v>-29890.17</v>
      </c>
      <c r="K51" s="50"/>
    </row>
    <row r="52" spans="2:11" s="60" customFormat="1" ht="15" customHeight="1" x14ac:dyDescent="0.25">
      <c r="B52" s="55"/>
      <c r="C52" s="56" t="s">
        <v>61</v>
      </c>
      <c r="D52" s="57"/>
      <c r="E52" s="58">
        <v>120000</v>
      </c>
      <c r="F52" s="59">
        <v>0</v>
      </c>
      <c r="G52" s="48">
        <f t="shared" si="2"/>
        <v>120000</v>
      </c>
      <c r="H52" s="58">
        <v>4913.09</v>
      </c>
      <c r="I52" s="58">
        <v>4913.09</v>
      </c>
      <c r="J52" s="49">
        <f t="shared" si="3"/>
        <v>-115086.91</v>
      </c>
      <c r="K52" s="50"/>
    </row>
    <row r="53" spans="2:11" s="60" customFormat="1" ht="15" customHeight="1" x14ac:dyDescent="0.25">
      <c r="B53" s="55"/>
      <c r="C53" s="56" t="s">
        <v>62</v>
      </c>
      <c r="D53" s="57"/>
      <c r="E53" s="58">
        <v>190000</v>
      </c>
      <c r="F53" s="59">
        <v>0</v>
      </c>
      <c r="G53" s="48">
        <f t="shared" si="2"/>
        <v>190000</v>
      </c>
      <c r="H53" s="58">
        <v>91261.9</v>
      </c>
      <c r="I53" s="58">
        <v>91261.9</v>
      </c>
      <c r="J53" s="49">
        <f t="shared" si="3"/>
        <v>-98738.1</v>
      </c>
      <c r="K53" s="50"/>
    </row>
    <row r="54" spans="2:11" s="60" customFormat="1" ht="15" customHeight="1" x14ac:dyDescent="0.25">
      <c r="B54" s="55"/>
      <c r="C54" s="56" t="s">
        <v>63</v>
      </c>
      <c r="D54" s="57"/>
      <c r="E54" s="58">
        <v>120000</v>
      </c>
      <c r="F54" s="59">
        <v>0</v>
      </c>
      <c r="G54" s="48">
        <f t="shared" si="2"/>
        <v>120000</v>
      </c>
      <c r="H54" s="58">
        <v>30577.33</v>
      </c>
      <c r="I54" s="58">
        <v>30577.33</v>
      </c>
      <c r="J54" s="49">
        <f t="shared" si="3"/>
        <v>-89422.67</v>
      </c>
      <c r="K54" s="50"/>
    </row>
    <row r="55" spans="2:11" s="60" customFormat="1" ht="15" customHeight="1" x14ac:dyDescent="0.25">
      <c r="B55" s="55"/>
      <c r="C55" s="56" t="s">
        <v>64</v>
      </c>
      <c r="D55" s="57"/>
      <c r="E55" s="58">
        <v>60000</v>
      </c>
      <c r="F55" s="59">
        <v>0</v>
      </c>
      <c r="G55" s="48">
        <f t="shared" si="2"/>
        <v>60000</v>
      </c>
      <c r="H55" s="58">
        <v>70304.25</v>
      </c>
      <c r="I55" s="58">
        <v>70304.25</v>
      </c>
      <c r="J55" s="49">
        <f t="shared" si="3"/>
        <v>10304.25</v>
      </c>
      <c r="K55" s="50"/>
    </row>
    <row r="56" spans="2:11" s="60" customFormat="1" ht="15" customHeight="1" x14ac:dyDescent="0.25">
      <c r="B56" s="55"/>
      <c r="C56" s="56" t="s">
        <v>65</v>
      </c>
      <c r="D56" s="57"/>
      <c r="E56" s="58">
        <v>72000</v>
      </c>
      <c r="F56" s="59">
        <v>0</v>
      </c>
      <c r="G56" s="48">
        <f t="shared" si="2"/>
        <v>72000</v>
      </c>
      <c r="H56" s="58">
        <v>23000</v>
      </c>
      <c r="I56" s="58">
        <v>23000</v>
      </c>
      <c r="J56" s="49">
        <f t="shared" si="3"/>
        <v>-49000</v>
      </c>
      <c r="K56" s="50"/>
    </row>
    <row r="57" spans="2:11" s="60" customFormat="1" ht="15" customHeight="1" x14ac:dyDescent="0.25">
      <c r="B57" s="55"/>
      <c r="C57" s="56" t="s">
        <v>66</v>
      </c>
      <c r="D57" s="57"/>
      <c r="E57" s="58">
        <v>3040000</v>
      </c>
      <c r="F57" s="59">
        <v>0</v>
      </c>
      <c r="G57" s="48">
        <f t="shared" si="2"/>
        <v>3040000</v>
      </c>
      <c r="H57" s="58">
        <v>2824737.38</v>
      </c>
      <c r="I57" s="58">
        <v>2824737.38</v>
      </c>
      <c r="J57" s="49">
        <f t="shared" si="3"/>
        <v>-215262.62000000011</v>
      </c>
      <c r="K57" s="50"/>
    </row>
    <row r="58" spans="2:11" s="60" customFormat="1" ht="15" customHeight="1" x14ac:dyDescent="0.25">
      <c r="B58" s="55"/>
      <c r="C58" s="56" t="s">
        <v>67</v>
      </c>
      <c r="D58" s="57"/>
      <c r="E58" s="58">
        <v>120000</v>
      </c>
      <c r="F58" s="59">
        <v>0</v>
      </c>
      <c r="G58" s="48">
        <f t="shared" si="2"/>
        <v>120000</v>
      </c>
      <c r="H58" s="58">
        <v>84056.4</v>
      </c>
      <c r="I58" s="58">
        <v>84056.4</v>
      </c>
      <c r="J58" s="49">
        <f t="shared" si="3"/>
        <v>-35943.600000000006</v>
      </c>
      <c r="K58" s="50"/>
    </row>
    <row r="59" spans="2:11" s="60" customFormat="1" ht="15" customHeight="1" x14ac:dyDescent="0.25">
      <c r="B59" s="55"/>
      <c r="C59" s="56" t="s">
        <v>68</v>
      </c>
      <c r="D59" s="57"/>
      <c r="E59" s="58">
        <v>0</v>
      </c>
      <c r="F59" s="59">
        <v>1556.1</v>
      </c>
      <c r="G59" s="48">
        <f t="shared" si="2"/>
        <v>1556.1</v>
      </c>
      <c r="H59" s="58">
        <v>5168.37</v>
      </c>
      <c r="I59" s="58">
        <v>5168.37</v>
      </c>
      <c r="J59" s="49">
        <f t="shared" si="3"/>
        <v>5168.37</v>
      </c>
      <c r="K59" s="50"/>
    </row>
    <row r="60" spans="2:11" s="60" customFormat="1" ht="15" customHeight="1" x14ac:dyDescent="0.25">
      <c r="B60" s="55"/>
      <c r="C60" s="56" t="s">
        <v>69</v>
      </c>
      <c r="D60" s="57"/>
      <c r="E60" s="58">
        <v>0</v>
      </c>
      <c r="F60" s="59">
        <v>518.70000000000005</v>
      </c>
      <c r="G60" s="48">
        <f t="shared" si="2"/>
        <v>518.70000000000005</v>
      </c>
      <c r="H60" s="58">
        <v>2074.8000000000002</v>
      </c>
      <c r="I60" s="58">
        <v>2074.8000000000002</v>
      </c>
      <c r="J60" s="49">
        <f t="shared" si="3"/>
        <v>2074.8000000000002</v>
      </c>
      <c r="K60" s="50"/>
    </row>
    <row r="61" spans="2:11" s="60" customFormat="1" ht="15" customHeight="1" x14ac:dyDescent="0.25">
      <c r="B61" s="55"/>
      <c r="C61" s="56" t="s">
        <v>70</v>
      </c>
      <c r="D61" s="57"/>
      <c r="E61" s="58">
        <v>0</v>
      </c>
      <c r="F61" s="59">
        <v>0</v>
      </c>
      <c r="G61" s="48">
        <f t="shared" si="2"/>
        <v>0</v>
      </c>
      <c r="H61" s="58">
        <v>20643.07</v>
      </c>
      <c r="I61" s="58">
        <v>20643.07</v>
      </c>
      <c r="J61" s="49">
        <f t="shared" si="3"/>
        <v>20643.07</v>
      </c>
      <c r="K61" s="50"/>
    </row>
    <row r="62" spans="2:11" s="60" customFormat="1" ht="15" customHeight="1" x14ac:dyDescent="0.25">
      <c r="B62" s="55"/>
      <c r="C62" s="56" t="s">
        <v>71</v>
      </c>
      <c r="D62" s="57"/>
      <c r="E62" s="58">
        <v>12000</v>
      </c>
      <c r="F62" s="59">
        <v>0</v>
      </c>
      <c r="G62" s="48">
        <f t="shared" si="2"/>
        <v>12000</v>
      </c>
      <c r="H62" s="58">
        <v>9595.9500000000007</v>
      </c>
      <c r="I62" s="58">
        <v>9595.9500000000007</v>
      </c>
      <c r="J62" s="49">
        <f t="shared" si="3"/>
        <v>-2404.0499999999993</v>
      </c>
      <c r="K62" s="50"/>
    </row>
    <row r="63" spans="2:11" s="60" customFormat="1" ht="15" customHeight="1" x14ac:dyDescent="0.25">
      <c r="B63" s="55"/>
      <c r="C63" s="56" t="s">
        <v>72</v>
      </c>
      <c r="D63" s="57"/>
      <c r="E63" s="58">
        <v>6000</v>
      </c>
      <c r="F63" s="59">
        <v>0</v>
      </c>
      <c r="G63" s="48">
        <f t="shared" si="2"/>
        <v>6000</v>
      </c>
      <c r="H63" s="58">
        <v>2852.85</v>
      </c>
      <c r="I63" s="58">
        <v>2852.85</v>
      </c>
      <c r="J63" s="49">
        <f t="shared" si="3"/>
        <v>-3147.15</v>
      </c>
      <c r="K63" s="50"/>
    </row>
    <row r="64" spans="2:11" s="60" customFormat="1" ht="15" customHeight="1" x14ac:dyDescent="0.25">
      <c r="B64" s="55"/>
      <c r="C64" s="56" t="s">
        <v>73</v>
      </c>
      <c r="D64" s="57"/>
      <c r="E64" s="58">
        <v>370000</v>
      </c>
      <c r="F64" s="59">
        <v>0</v>
      </c>
      <c r="G64" s="48">
        <f t="shared" si="2"/>
        <v>370000</v>
      </c>
      <c r="H64" s="58">
        <v>460812.19</v>
      </c>
      <c r="I64" s="58">
        <v>460812.19</v>
      </c>
      <c r="J64" s="49">
        <f t="shared" si="3"/>
        <v>90812.19</v>
      </c>
      <c r="K64" s="50"/>
    </row>
    <row r="65" spans="2:11" s="60" customFormat="1" ht="15" customHeight="1" x14ac:dyDescent="0.25">
      <c r="B65" s="55"/>
      <c r="C65" s="56" t="s">
        <v>74</v>
      </c>
      <c r="D65" s="57"/>
      <c r="E65" s="58">
        <v>120000</v>
      </c>
      <c r="F65" s="59">
        <v>0</v>
      </c>
      <c r="G65" s="48">
        <f t="shared" si="2"/>
        <v>120000</v>
      </c>
      <c r="H65" s="58">
        <v>1844.9</v>
      </c>
      <c r="I65" s="58">
        <v>1844.9</v>
      </c>
      <c r="J65" s="49">
        <f t="shared" si="3"/>
        <v>-118155.1</v>
      </c>
      <c r="K65" s="50"/>
    </row>
    <row r="66" spans="2:11" s="60" customFormat="1" ht="15" customHeight="1" x14ac:dyDescent="0.25">
      <c r="B66" s="55"/>
      <c r="C66" s="56" t="s">
        <v>75</v>
      </c>
      <c r="D66" s="57"/>
      <c r="E66" s="58">
        <v>24000</v>
      </c>
      <c r="F66" s="59">
        <v>0</v>
      </c>
      <c r="G66" s="48">
        <f t="shared" si="2"/>
        <v>24000</v>
      </c>
      <c r="H66" s="58">
        <v>6224.4</v>
      </c>
      <c r="I66" s="58">
        <v>6224.4</v>
      </c>
      <c r="J66" s="49">
        <f t="shared" si="3"/>
        <v>-17775.599999999999</v>
      </c>
      <c r="K66" s="50"/>
    </row>
    <row r="67" spans="2:11" s="60" customFormat="1" ht="15" customHeight="1" x14ac:dyDescent="0.25">
      <c r="B67" s="55"/>
      <c r="C67" s="56" t="s">
        <v>76</v>
      </c>
      <c r="D67" s="57"/>
      <c r="E67" s="58">
        <v>24000</v>
      </c>
      <c r="F67" s="59">
        <v>0</v>
      </c>
      <c r="G67" s="48">
        <f t="shared" si="2"/>
        <v>24000</v>
      </c>
      <c r="H67" s="58">
        <v>2074.8000000000002</v>
      </c>
      <c r="I67" s="58">
        <v>2074.8000000000002</v>
      </c>
      <c r="J67" s="49">
        <f t="shared" si="3"/>
        <v>-21925.200000000001</v>
      </c>
      <c r="K67" s="50"/>
    </row>
    <row r="68" spans="2:11" s="60" customFormat="1" ht="15" customHeight="1" x14ac:dyDescent="0.25">
      <c r="B68" s="55"/>
      <c r="C68" s="56" t="s">
        <v>77</v>
      </c>
      <c r="D68" s="57"/>
      <c r="E68" s="58">
        <v>60000</v>
      </c>
      <c r="F68" s="59">
        <v>0</v>
      </c>
      <c r="G68" s="48">
        <f t="shared" si="2"/>
        <v>60000</v>
      </c>
      <c r="H68" s="58">
        <v>11482.48</v>
      </c>
      <c r="I68" s="58">
        <v>11482.48</v>
      </c>
      <c r="J68" s="49">
        <f t="shared" si="3"/>
        <v>-48517.520000000004</v>
      </c>
      <c r="K68" s="50"/>
    </row>
    <row r="69" spans="2:11" s="60" customFormat="1" ht="15" customHeight="1" x14ac:dyDescent="0.25">
      <c r="B69" s="55"/>
      <c r="C69" s="56" t="s">
        <v>78</v>
      </c>
      <c r="D69" s="57"/>
      <c r="E69" s="58">
        <v>120000</v>
      </c>
      <c r="F69" s="59">
        <v>300553.07</v>
      </c>
      <c r="G69" s="48">
        <f t="shared" si="2"/>
        <v>420553.07</v>
      </c>
      <c r="H69" s="58">
        <v>755931.78</v>
      </c>
      <c r="I69" s="58">
        <v>755931.78</v>
      </c>
      <c r="J69" s="49">
        <f t="shared" si="3"/>
        <v>635931.78</v>
      </c>
      <c r="K69" s="50"/>
    </row>
    <row r="70" spans="2:11" s="60" customFormat="1" ht="15" customHeight="1" x14ac:dyDescent="0.25">
      <c r="B70" s="55"/>
      <c r="C70" s="56" t="s">
        <v>79</v>
      </c>
      <c r="D70" s="57"/>
      <c r="E70" s="58">
        <v>3600</v>
      </c>
      <c r="F70" s="59">
        <v>0</v>
      </c>
      <c r="G70" s="48">
        <f t="shared" si="2"/>
        <v>3600</v>
      </c>
      <c r="H70" s="58">
        <v>2426.5100000000002</v>
      </c>
      <c r="I70" s="58">
        <v>2426.5100000000002</v>
      </c>
      <c r="J70" s="49">
        <f t="shared" si="3"/>
        <v>-1173.4899999999998</v>
      </c>
      <c r="K70" s="50"/>
    </row>
    <row r="71" spans="2:11" s="60" customFormat="1" ht="15" customHeight="1" x14ac:dyDescent="0.25">
      <c r="B71" s="55"/>
      <c r="C71" s="56" t="s">
        <v>80</v>
      </c>
      <c r="D71" s="57"/>
      <c r="E71" s="58">
        <v>2400</v>
      </c>
      <c r="F71" s="59">
        <v>0</v>
      </c>
      <c r="G71" s="48">
        <f t="shared" si="2"/>
        <v>2400</v>
      </c>
      <c r="H71" s="58">
        <v>15004.7</v>
      </c>
      <c r="I71" s="58">
        <v>15004.7</v>
      </c>
      <c r="J71" s="49">
        <f t="shared" si="3"/>
        <v>12604.7</v>
      </c>
      <c r="K71" s="50"/>
    </row>
    <row r="72" spans="2:11" s="60" customFormat="1" ht="15" customHeight="1" x14ac:dyDescent="0.25">
      <c r="B72" s="55"/>
      <c r="C72" s="56" t="s">
        <v>81</v>
      </c>
      <c r="D72" s="57"/>
      <c r="E72" s="58">
        <v>2400</v>
      </c>
      <c r="F72" s="59">
        <v>0</v>
      </c>
      <c r="G72" s="48">
        <f t="shared" si="2"/>
        <v>2400</v>
      </c>
      <c r="H72" s="63">
        <v>607.19000000000005</v>
      </c>
      <c r="I72" s="63">
        <v>607.19000000000005</v>
      </c>
      <c r="J72" s="49">
        <f t="shared" si="3"/>
        <v>-1792.81</v>
      </c>
      <c r="K72" s="50"/>
    </row>
    <row r="73" spans="2:11" s="60" customFormat="1" ht="15" customHeight="1" x14ac:dyDescent="0.25">
      <c r="B73" s="55"/>
      <c r="C73" s="56" t="s">
        <v>82</v>
      </c>
      <c r="D73" s="57"/>
      <c r="E73" s="58">
        <v>2400</v>
      </c>
      <c r="F73" s="59">
        <v>0</v>
      </c>
      <c r="G73" s="48">
        <f t="shared" si="2"/>
        <v>2400</v>
      </c>
      <c r="H73" s="63">
        <v>103.74</v>
      </c>
      <c r="I73" s="63">
        <v>103.74</v>
      </c>
      <c r="J73" s="49">
        <f t="shared" si="3"/>
        <v>-2296.2600000000002</v>
      </c>
      <c r="K73" s="50"/>
    </row>
    <row r="74" spans="2:11" s="60" customFormat="1" ht="15" customHeight="1" x14ac:dyDescent="0.25">
      <c r="B74" s="55"/>
      <c r="C74" s="56" t="s">
        <v>83</v>
      </c>
      <c r="D74" s="57"/>
      <c r="E74" s="58">
        <v>12000</v>
      </c>
      <c r="F74" s="59">
        <v>5448.48</v>
      </c>
      <c r="G74" s="48">
        <f t="shared" si="2"/>
        <v>17448.48</v>
      </c>
      <c r="H74" s="58">
        <v>55417.32</v>
      </c>
      <c r="I74" s="58">
        <v>55417.32</v>
      </c>
      <c r="J74" s="49">
        <f t="shared" si="3"/>
        <v>43417.32</v>
      </c>
      <c r="K74" s="50"/>
    </row>
    <row r="75" spans="2:11" s="60" customFormat="1" ht="15" customHeight="1" x14ac:dyDescent="0.25">
      <c r="B75" s="55"/>
      <c r="C75" s="56" t="s">
        <v>84</v>
      </c>
      <c r="D75" s="57"/>
      <c r="E75" s="58">
        <v>12000</v>
      </c>
      <c r="F75" s="59">
        <v>0</v>
      </c>
      <c r="G75" s="48">
        <f t="shared" si="2"/>
        <v>12000</v>
      </c>
      <c r="H75" s="58">
        <v>33196.800000000003</v>
      </c>
      <c r="I75" s="58">
        <v>33196.800000000003</v>
      </c>
      <c r="J75" s="49">
        <f t="shared" si="3"/>
        <v>21196.800000000003</v>
      </c>
      <c r="K75" s="50"/>
    </row>
    <row r="76" spans="2:11" s="60" customFormat="1" ht="15" customHeight="1" x14ac:dyDescent="0.25">
      <c r="B76" s="55"/>
      <c r="C76" s="56" t="s">
        <v>85</v>
      </c>
      <c r="D76" s="57"/>
      <c r="E76" s="58">
        <v>6000</v>
      </c>
      <c r="F76" s="59">
        <v>0</v>
      </c>
      <c r="G76" s="48">
        <f t="shared" si="2"/>
        <v>6000</v>
      </c>
      <c r="H76" s="58">
        <v>911.1</v>
      </c>
      <c r="I76" s="58">
        <v>911.1</v>
      </c>
      <c r="J76" s="49">
        <f t="shared" si="3"/>
        <v>-5088.8999999999996</v>
      </c>
      <c r="K76" s="50"/>
    </row>
    <row r="77" spans="2:11" s="60" customFormat="1" ht="15" customHeight="1" x14ac:dyDescent="0.25">
      <c r="B77" s="55"/>
      <c r="C77" s="56" t="s">
        <v>86</v>
      </c>
      <c r="D77" s="57"/>
      <c r="E77" s="58">
        <v>6000</v>
      </c>
      <c r="F77" s="59">
        <v>0</v>
      </c>
      <c r="G77" s="48">
        <f t="shared" si="2"/>
        <v>6000</v>
      </c>
      <c r="H77" s="58">
        <v>622.44000000000005</v>
      </c>
      <c r="I77" s="58">
        <v>622.44000000000005</v>
      </c>
      <c r="J77" s="49">
        <f t="shared" si="3"/>
        <v>-5377.5599999999995</v>
      </c>
      <c r="K77" s="50"/>
    </row>
    <row r="78" spans="2:11" s="60" customFormat="1" ht="15" customHeight="1" x14ac:dyDescent="0.25">
      <c r="B78" s="55"/>
      <c r="C78" s="56" t="s">
        <v>87</v>
      </c>
      <c r="D78" s="57"/>
      <c r="E78" s="58">
        <v>9600000</v>
      </c>
      <c r="F78" s="59">
        <v>0</v>
      </c>
      <c r="G78" s="48">
        <f t="shared" si="2"/>
        <v>9600000</v>
      </c>
      <c r="H78" s="58">
        <v>8831109.3100000005</v>
      </c>
      <c r="I78" s="58">
        <v>8831109.3100000005</v>
      </c>
      <c r="J78" s="49">
        <f t="shared" si="3"/>
        <v>-768890.68999999948</v>
      </c>
      <c r="K78" s="50"/>
    </row>
    <row r="79" spans="2:11" s="60" customFormat="1" ht="15" customHeight="1" x14ac:dyDescent="0.25">
      <c r="B79" s="55"/>
      <c r="C79" s="56" t="s">
        <v>88</v>
      </c>
      <c r="D79" s="57"/>
      <c r="E79" s="58">
        <v>2400000</v>
      </c>
      <c r="F79" s="59">
        <v>0</v>
      </c>
      <c r="G79" s="48">
        <f t="shared" si="2"/>
        <v>2400000</v>
      </c>
      <c r="H79" s="58">
        <v>94414.64</v>
      </c>
      <c r="I79" s="58">
        <v>94414.64</v>
      </c>
      <c r="J79" s="49">
        <f t="shared" si="3"/>
        <v>-2305585.36</v>
      </c>
      <c r="K79" s="50"/>
    </row>
    <row r="80" spans="2:11" s="60" customFormat="1" ht="15" customHeight="1" x14ac:dyDescent="0.25">
      <c r="B80" s="55"/>
      <c r="C80" s="56" t="s">
        <v>89</v>
      </c>
      <c r="D80" s="57"/>
      <c r="E80" s="58">
        <v>3840000</v>
      </c>
      <c r="F80" s="59">
        <v>0</v>
      </c>
      <c r="G80" s="48">
        <f t="shared" si="2"/>
        <v>3840000</v>
      </c>
      <c r="H80" s="58">
        <v>936975.63</v>
      </c>
      <c r="I80" s="58">
        <v>936975.63</v>
      </c>
      <c r="J80" s="49">
        <f t="shared" si="3"/>
        <v>-2903024.37</v>
      </c>
      <c r="K80" s="50"/>
    </row>
    <row r="81" spans="2:11" s="60" customFormat="1" ht="15" customHeight="1" x14ac:dyDescent="0.25">
      <c r="B81" s="55"/>
      <c r="C81" s="56" t="s">
        <v>90</v>
      </c>
      <c r="D81" s="57"/>
      <c r="E81" s="58">
        <v>960000</v>
      </c>
      <c r="F81" s="59">
        <v>0</v>
      </c>
      <c r="G81" s="48">
        <f t="shared" ref="G81:G86" si="4">E81+F81</f>
        <v>960000</v>
      </c>
      <c r="H81" s="58">
        <v>10323.969999999999</v>
      </c>
      <c r="I81" s="58">
        <v>10323.969999999999</v>
      </c>
      <c r="J81" s="49">
        <f t="shared" ref="J81:J86" si="5">I81-E81</f>
        <v>-949676.03</v>
      </c>
      <c r="K81" s="50"/>
    </row>
    <row r="82" spans="2:11" s="60" customFormat="1" ht="15" customHeight="1" x14ac:dyDescent="0.25">
      <c r="B82" s="55"/>
      <c r="C82" s="56" t="s">
        <v>91</v>
      </c>
      <c r="D82" s="57"/>
      <c r="E82" s="58">
        <v>0</v>
      </c>
      <c r="F82" s="59">
        <v>0</v>
      </c>
      <c r="G82" s="48">
        <f t="shared" si="4"/>
        <v>0</v>
      </c>
      <c r="H82" s="58">
        <v>2550</v>
      </c>
      <c r="I82" s="58">
        <v>2550</v>
      </c>
      <c r="J82" s="49">
        <f t="shared" si="5"/>
        <v>2550</v>
      </c>
      <c r="K82" s="50"/>
    </row>
    <row r="83" spans="2:11" s="60" customFormat="1" ht="15" customHeight="1" x14ac:dyDescent="0.25">
      <c r="B83" s="55"/>
      <c r="C83" s="56" t="s">
        <v>92</v>
      </c>
      <c r="D83" s="57"/>
      <c r="E83" s="58">
        <v>0</v>
      </c>
      <c r="F83" s="59">
        <v>16319.98</v>
      </c>
      <c r="G83" s="48">
        <f t="shared" si="4"/>
        <v>16319.98</v>
      </c>
      <c r="H83" s="58">
        <v>30915.82</v>
      </c>
      <c r="I83" s="58">
        <v>30915.82</v>
      </c>
      <c r="J83" s="49">
        <f t="shared" si="5"/>
        <v>30915.82</v>
      </c>
      <c r="K83" s="50"/>
    </row>
    <row r="84" spans="2:11" s="60" customFormat="1" ht="15" customHeight="1" x14ac:dyDescent="0.25">
      <c r="B84" s="55"/>
      <c r="C84" s="56" t="s">
        <v>93</v>
      </c>
      <c r="D84" s="57"/>
      <c r="E84" s="58">
        <v>0</v>
      </c>
      <c r="F84" s="59">
        <v>958</v>
      </c>
      <c r="G84" s="48">
        <f t="shared" si="4"/>
        <v>958</v>
      </c>
      <c r="H84" s="58">
        <v>5971.13</v>
      </c>
      <c r="I84" s="58">
        <v>5971.13</v>
      </c>
      <c r="J84" s="49">
        <f t="shared" si="5"/>
        <v>5971.13</v>
      </c>
      <c r="K84" s="50"/>
    </row>
    <row r="85" spans="2:11" s="60" customFormat="1" ht="15" customHeight="1" x14ac:dyDescent="0.25">
      <c r="B85" s="55"/>
      <c r="C85" s="56" t="s">
        <v>94</v>
      </c>
      <c r="D85" s="57"/>
      <c r="E85" s="58">
        <v>0</v>
      </c>
      <c r="F85" s="59">
        <v>299000</v>
      </c>
      <c r="G85" s="48">
        <f t="shared" si="4"/>
        <v>299000</v>
      </c>
      <c r="H85" s="58">
        <v>423429.09</v>
      </c>
      <c r="I85" s="58">
        <v>423429.09</v>
      </c>
      <c r="J85" s="49">
        <f t="shared" si="5"/>
        <v>423429.09</v>
      </c>
      <c r="K85" s="50"/>
    </row>
    <row r="86" spans="2:11" s="60" customFormat="1" ht="15" customHeight="1" x14ac:dyDescent="0.25">
      <c r="B86" s="45"/>
      <c r="C86" s="46" t="s">
        <v>95</v>
      </c>
      <c r="D86" s="47"/>
      <c r="E86" s="58">
        <v>0</v>
      </c>
      <c r="F86" s="59">
        <v>35</v>
      </c>
      <c r="G86" s="48">
        <f t="shared" si="4"/>
        <v>35</v>
      </c>
      <c r="H86" s="58">
        <v>35</v>
      </c>
      <c r="I86" s="58">
        <v>35</v>
      </c>
      <c r="J86" s="49">
        <f t="shared" si="5"/>
        <v>35</v>
      </c>
      <c r="K86" s="50"/>
    </row>
    <row r="87" spans="2:11" s="51" customFormat="1" ht="36.75" customHeight="1" x14ac:dyDescent="0.25">
      <c r="B87" s="64" t="s">
        <v>96</v>
      </c>
      <c r="C87" s="65"/>
      <c r="D87" s="66"/>
      <c r="E87" s="67">
        <f t="shared" ref="E87:J87" si="6">SUM(E88)</f>
        <v>36000000</v>
      </c>
      <c r="F87" s="67">
        <f t="shared" si="6"/>
        <v>6122169</v>
      </c>
      <c r="G87" s="67">
        <f t="shared" si="6"/>
        <v>42122169</v>
      </c>
      <c r="H87" s="67">
        <f t="shared" si="6"/>
        <v>31958428</v>
      </c>
      <c r="I87" s="67">
        <f t="shared" si="6"/>
        <v>31958428</v>
      </c>
      <c r="J87" s="67">
        <f t="shared" si="6"/>
        <v>-4041572</v>
      </c>
      <c r="K87" s="50"/>
    </row>
    <row r="88" spans="2:11" s="60" customFormat="1" ht="15" customHeight="1" x14ac:dyDescent="0.25">
      <c r="B88" s="45"/>
      <c r="C88" s="46" t="s">
        <v>97</v>
      </c>
      <c r="D88" s="47"/>
      <c r="E88" s="58">
        <v>36000000</v>
      </c>
      <c r="F88" s="68">
        <v>6122169</v>
      </c>
      <c r="G88" s="48">
        <f>E88+F88</f>
        <v>42122169</v>
      </c>
      <c r="H88" s="58">
        <v>31958428</v>
      </c>
      <c r="I88" s="58">
        <v>31958428</v>
      </c>
      <c r="J88" s="49">
        <f>I88-E88</f>
        <v>-4041572</v>
      </c>
      <c r="K88" s="50"/>
    </row>
    <row r="89" spans="2:11" s="43" customFormat="1" ht="25.5" customHeight="1" x14ac:dyDescent="0.25">
      <c r="B89" s="38" t="s">
        <v>98</v>
      </c>
      <c r="C89" s="39"/>
      <c r="D89" s="39"/>
      <c r="E89" s="69">
        <f t="shared" ref="E89:J89" si="7">E90</f>
        <v>18640375.800000001</v>
      </c>
      <c r="F89" s="69">
        <f t="shared" si="7"/>
        <v>16359624.199999999</v>
      </c>
      <c r="G89" s="69">
        <f t="shared" si="7"/>
        <v>35000000</v>
      </c>
      <c r="H89" s="69">
        <f t="shared" si="7"/>
        <v>0</v>
      </c>
      <c r="I89" s="69">
        <f t="shared" si="7"/>
        <v>0</v>
      </c>
      <c r="J89" s="69">
        <f t="shared" si="7"/>
        <v>-18640375.800000001</v>
      </c>
    </row>
    <row r="90" spans="2:11" s="43" customFormat="1" ht="25.5" customHeight="1" x14ac:dyDescent="0.25">
      <c r="B90" s="70"/>
      <c r="C90" s="71" t="s">
        <v>99</v>
      </c>
      <c r="D90" s="72"/>
      <c r="E90" s="73">
        <v>18640375.800000001</v>
      </c>
      <c r="F90" s="73">
        <v>16359624.199999999</v>
      </c>
      <c r="G90" s="74">
        <f>E90+F90</f>
        <v>35000000</v>
      </c>
      <c r="H90" s="73">
        <v>0</v>
      </c>
      <c r="I90" s="73">
        <v>0</v>
      </c>
      <c r="J90" s="75">
        <f>I90-E90</f>
        <v>-18640375.800000001</v>
      </c>
      <c r="K90" s="76"/>
    </row>
    <row r="91" spans="2:11" s="43" customFormat="1" ht="15" customHeight="1" x14ac:dyDescent="0.25">
      <c r="B91" s="38" t="s">
        <v>100</v>
      </c>
      <c r="C91" s="39"/>
      <c r="D91" s="39"/>
      <c r="E91" s="36">
        <v>0</v>
      </c>
      <c r="F91" s="36">
        <v>0</v>
      </c>
      <c r="G91" s="40">
        <v>0</v>
      </c>
      <c r="H91" s="36">
        <v>0</v>
      </c>
      <c r="I91" s="36">
        <v>0</v>
      </c>
      <c r="J91" s="42">
        <f>I91-E91</f>
        <v>0</v>
      </c>
      <c r="K91" s="76"/>
    </row>
    <row r="92" spans="2:11" s="43" customFormat="1" ht="11.25" customHeight="1" thickBot="1" x14ac:dyDescent="0.3">
      <c r="B92" s="77"/>
      <c r="C92" s="78"/>
      <c r="D92" s="79"/>
      <c r="E92" s="80"/>
      <c r="F92" s="80"/>
      <c r="G92" s="80"/>
      <c r="H92" s="80"/>
      <c r="I92" s="80"/>
      <c r="J92" s="81"/>
    </row>
    <row r="93" spans="2:11" s="43" customFormat="1" ht="20.25" customHeight="1" x14ac:dyDescent="0.25">
      <c r="B93" s="82"/>
      <c r="C93" s="83" t="s">
        <v>101</v>
      </c>
      <c r="D93" s="84"/>
      <c r="E93" s="85">
        <f>E7+E10+E11+E16+E87+E89+E91</f>
        <v>846633045.26999998</v>
      </c>
      <c r="F93" s="85">
        <f>F7+F10+F11+F16+F87+F89+F91</f>
        <v>25218534.75</v>
      </c>
      <c r="G93" s="85">
        <f>G7+G10+G11+G16+G87+G89+G91</f>
        <v>871851580.0200001</v>
      </c>
      <c r="H93" s="85">
        <f>H7+H10+H11+H16+H87+H89+H91</f>
        <v>623441580.14000046</v>
      </c>
      <c r="I93" s="86">
        <f>I7+I10+I11+I16+I87+I89+I91</f>
        <v>623441580.14000046</v>
      </c>
      <c r="J93" s="87">
        <v>0</v>
      </c>
      <c r="K93" s="88"/>
    </row>
    <row r="94" spans="2:11" s="43" customFormat="1" ht="12.75" customHeight="1" thickBot="1" x14ac:dyDescent="0.3">
      <c r="B94" s="89"/>
      <c r="C94" s="90"/>
      <c r="D94" s="90"/>
      <c r="E94" s="91"/>
      <c r="F94" s="91"/>
      <c r="G94" s="91"/>
      <c r="H94" s="92" t="s">
        <v>102</v>
      </c>
      <c r="I94" s="93"/>
      <c r="J94" s="94"/>
    </row>
    <row r="95" spans="2:11" s="43" customFormat="1" x14ac:dyDescent="0.25">
      <c r="B95" s="95" t="s">
        <v>103</v>
      </c>
      <c r="C95" s="96"/>
      <c r="D95" s="97"/>
      <c r="E95" s="98" t="s">
        <v>4</v>
      </c>
      <c r="F95" s="99"/>
      <c r="G95" s="99"/>
      <c r="H95" s="99"/>
      <c r="I95" s="100"/>
      <c r="J95" s="101" t="s">
        <v>5</v>
      </c>
    </row>
    <row r="96" spans="2:11" s="43" customFormat="1" ht="24" x14ac:dyDescent="0.25">
      <c r="B96" s="102"/>
      <c r="C96" s="103"/>
      <c r="D96" s="104"/>
      <c r="E96" s="105" t="s">
        <v>6</v>
      </c>
      <c r="F96" s="106" t="s">
        <v>104</v>
      </c>
      <c r="G96" s="105" t="s">
        <v>8</v>
      </c>
      <c r="H96" s="105" t="s">
        <v>9</v>
      </c>
      <c r="I96" s="105" t="s">
        <v>10</v>
      </c>
      <c r="J96" s="107"/>
    </row>
    <row r="97" spans="2:10" s="43" customFormat="1" ht="14.25" customHeight="1" thickBot="1" x14ac:dyDescent="0.3">
      <c r="B97" s="108"/>
      <c r="C97" s="109"/>
      <c r="D97" s="110"/>
      <c r="E97" s="111" t="s">
        <v>105</v>
      </c>
      <c r="F97" s="111" t="s">
        <v>11</v>
      </c>
      <c r="G97" s="111" t="s">
        <v>12</v>
      </c>
      <c r="H97" s="111" t="s">
        <v>13</v>
      </c>
      <c r="I97" s="111" t="s">
        <v>14</v>
      </c>
      <c r="J97" s="112" t="s">
        <v>15</v>
      </c>
    </row>
    <row r="98" spans="2:10" s="43" customFormat="1" ht="24" customHeight="1" x14ac:dyDescent="0.25">
      <c r="B98" s="113" t="s">
        <v>106</v>
      </c>
      <c r="C98" s="114"/>
      <c r="D98" s="115"/>
      <c r="E98" s="116">
        <f t="shared" ref="E98:J98" si="8">E99+E100+E101+E102+E103+E104+E105+E106</f>
        <v>0</v>
      </c>
      <c r="F98" s="116">
        <f t="shared" si="8"/>
        <v>0</v>
      </c>
      <c r="G98" s="116">
        <f t="shared" si="8"/>
        <v>0</v>
      </c>
      <c r="H98" s="116">
        <f t="shared" si="8"/>
        <v>0</v>
      </c>
      <c r="I98" s="116">
        <f t="shared" si="8"/>
        <v>0</v>
      </c>
      <c r="J98" s="117">
        <f t="shared" si="8"/>
        <v>0</v>
      </c>
    </row>
    <row r="99" spans="2:10" s="43" customFormat="1" x14ac:dyDescent="0.25">
      <c r="B99" s="118"/>
      <c r="C99" s="119" t="s">
        <v>16</v>
      </c>
      <c r="D99" s="120"/>
      <c r="E99" s="73"/>
      <c r="F99" s="68">
        <v>0</v>
      </c>
      <c r="G99" s="74">
        <f t="shared" ref="G99:G106" si="9">E99+F99</f>
        <v>0</v>
      </c>
      <c r="H99" s="121">
        <v>0</v>
      </c>
      <c r="I99" s="121">
        <v>0</v>
      </c>
      <c r="J99" s="75">
        <f t="shared" ref="J99:J106" si="10">I99-E99</f>
        <v>0</v>
      </c>
    </row>
    <row r="100" spans="2:10" s="43" customFormat="1" ht="15" customHeight="1" x14ac:dyDescent="0.25">
      <c r="B100" s="118"/>
      <c r="C100" s="119" t="s">
        <v>17</v>
      </c>
      <c r="D100" s="120"/>
      <c r="E100" s="73"/>
      <c r="F100" s="68">
        <v>0</v>
      </c>
      <c r="G100" s="74">
        <f t="shared" si="9"/>
        <v>0</v>
      </c>
      <c r="H100" s="121">
        <v>0</v>
      </c>
      <c r="I100" s="121">
        <v>0</v>
      </c>
      <c r="J100" s="75">
        <f t="shared" si="10"/>
        <v>0</v>
      </c>
    </row>
    <row r="101" spans="2:10" s="43" customFormat="1" ht="15" customHeight="1" x14ac:dyDescent="0.25">
      <c r="B101" s="118"/>
      <c r="C101" s="119" t="s">
        <v>18</v>
      </c>
      <c r="D101" s="120"/>
      <c r="E101" s="73"/>
      <c r="F101" s="68">
        <v>0</v>
      </c>
      <c r="G101" s="74">
        <f t="shared" si="9"/>
        <v>0</v>
      </c>
      <c r="H101" s="121">
        <v>0</v>
      </c>
      <c r="I101" s="121">
        <v>0</v>
      </c>
      <c r="J101" s="75">
        <f t="shared" si="10"/>
        <v>0</v>
      </c>
    </row>
    <row r="102" spans="2:10" s="43" customFormat="1" x14ac:dyDescent="0.25">
      <c r="B102" s="118"/>
      <c r="C102" s="119" t="s">
        <v>19</v>
      </c>
      <c r="D102" s="120"/>
      <c r="E102" s="73"/>
      <c r="F102" s="68">
        <v>0</v>
      </c>
      <c r="G102" s="74">
        <f t="shared" si="9"/>
        <v>0</v>
      </c>
      <c r="H102" s="121">
        <v>0</v>
      </c>
      <c r="I102" s="121">
        <v>0</v>
      </c>
      <c r="J102" s="75">
        <f t="shared" si="10"/>
        <v>0</v>
      </c>
    </row>
    <row r="103" spans="2:10" s="43" customFormat="1" x14ac:dyDescent="0.25">
      <c r="B103" s="118"/>
      <c r="C103" s="119" t="s">
        <v>107</v>
      </c>
      <c r="D103" s="120"/>
      <c r="E103" s="73"/>
      <c r="F103" s="68">
        <v>0</v>
      </c>
      <c r="G103" s="74">
        <f t="shared" si="9"/>
        <v>0</v>
      </c>
      <c r="H103" s="121">
        <v>0</v>
      </c>
      <c r="I103" s="121">
        <v>0</v>
      </c>
      <c r="J103" s="75">
        <f t="shared" si="10"/>
        <v>0</v>
      </c>
    </row>
    <row r="104" spans="2:10" s="43" customFormat="1" ht="15" customHeight="1" x14ac:dyDescent="0.25">
      <c r="B104" s="118"/>
      <c r="C104" s="119" t="s">
        <v>108</v>
      </c>
      <c r="D104" s="120"/>
      <c r="E104" s="73"/>
      <c r="F104" s="68">
        <v>0</v>
      </c>
      <c r="G104" s="74">
        <f t="shared" si="9"/>
        <v>0</v>
      </c>
      <c r="H104" s="121">
        <v>0</v>
      </c>
      <c r="I104" s="121">
        <v>0</v>
      </c>
      <c r="J104" s="75">
        <f t="shared" si="10"/>
        <v>0</v>
      </c>
    </row>
    <row r="105" spans="2:10" s="43" customFormat="1" ht="38.25" customHeight="1" x14ac:dyDescent="0.25">
      <c r="B105" s="118"/>
      <c r="C105" s="119" t="s">
        <v>109</v>
      </c>
      <c r="D105" s="120"/>
      <c r="E105" s="73"/>
      <c r="F105" s="68">
        <v>0</v>
      </c>
      <c r="G105" s="74">
        <f t="shared" si="9"/>
        <v>0</v>
      </c>
      <c r="H105" s="121">
        <v>0</v>
      </c>
      <c r="I105" s="121">
        <v>0</v>
      </c>
      <c r="J105" s="75">
        <f t="shared" si="10"/>
        <v>0</v>
      </c>
    </row>
    <row r="106" spans="2:10" s="43" customFormat="1" ht="23.25" customHeight="1" x14ac:dyDescent="0.25">
      <c r="B106" s="118"/>
      <c r="C106" s="119" t="s">
        <v>98</v>
      </c>
      <c r="D106" s="120"/>
      <c r="E106" s="73"/>
      <c r="F106" s="68">
        <v>0</v>
      </c>
      <c r="G106" s="74">
        <f t="shared" si="9"/>
        <v>0</v>
      </c>
      <c r="H106" s="121">
        <v>0</v>
      </c>
      <c r="I106" s="121">
        <v>0</v>
      </c>
      <c r="J106" s="75">
        <f t="shared" si="10"/>
        <v>0</v>
      </c>
    </row>
    <row r="107" spans="2:10" s="43" customFormat="1" ht="55.5" customHeight="1" x14ac:dyDescent="0.25">
      <c r="B107" s="122" t="s">
        <v>110</v>
      </c>
      <c r="C107" s="123"/>
      <c r="D107" s="124"/>
      <c r="E107" s="125">
        <f t="shared" ref="E107:J107" si="11">SUM(E109,E113,E184,E186)</f>
        <v>846633045.26999998</v>
      </c>
      <c r="F107" s="125">
        <f t="shared" si="11"/>
        <v>25218534.75</v>
      </c>
      <c r="G107" s="125">
        <f t="shared" si="11"/>
        <v>871851580.0200001</v>
      </c>
      <c r="H107" s="125">
        <f t="shared" si="11"/>
        <v>623441580.14000046</v>
      </c>
      <c r="I107" s="125">
        <f t="shared" si="11"/>
        <v>623441580.14000046</v>
      </c>
      <c r="J107" s="125">
        <f t="shared" si="11"/>
        <v>-223191465.12999997</v>
      </c>
    </row>
    <row r="108" spans="2:10" s="43" customFormat="1" ht="15" customHeight="1" x14ac:dyDescent="0.25">
      <c r="B108" s="118"/>
      <c r="C108" s="119" t="s">
        <v>17</v>
      </c>
      <c r="D108" s="120"/>
      <c r="E108" s="73">
        <v>0</v>
      </c>
      <c r="F108" s="68">
        <v>0</v>
      </c>
      <c r="G108" s="74">
        <v>0</v>
      </c>
      <c r="H108" s="121">
        <v>0</v>
      </c>
      <c r="I108" s="121">
        <v>0</v>
      </c>
      <c r="J108" s="75">
        <v>0</v>
      </c>
    </row>
    <row r="109" spans="2:10" s="51" customFormat="1" x14ac:dyDescent="0.25">
      <c r="B109" s="55"/>
      <c r="C109" s="126" t="s">
        <v>111</v>
      </c>
      <c r="D109" s="127"/>
      <c r="E109" s="128">
        <f t="shared" ref="E109:J109" si="12">E110+E111+E112</f>
        <v>126000</v>
      </c>
      <c r="F109" s="128">
        <f t="shared" si="12"/>
        <v>0</v>
      </c>
      <c r="G109" s="128">
        <f t="shared" si="12"/>
        <v>126000</v>
      </c>
      <c r="H109" s="128">
        <f t="shared" si="12"/>
        <v>93774.17</v>
      </c>
      <c r="I109" s="128">
        <f t="shared" si="12"/>
        <v>93774.17</v>
      </c>
      <c r="J109" s="128">
        <f t="shared" si="12"/>
        <v>-32225.83</v>
      </c>
    </row>
    <row r="110" spans="2:10" s="51" customFormat="1" ht="15" customHeight="1" x14ac:dyDescent="0.25">
      <c r="B110" s="55"/>
      <c r="C110" s="56" t="s">
        <v>21</v>
      </c>
      <c r="D110" s="57"/>
      <c r="E110" s="58">
        <v>15000</v>
      </c>
      <c r="F110" s="59">
        <v>0</v>
      </c>
      <c r="G110" s="48">
        <f>E110+F110</f>
        <v>15000</v>
      </c>
      <c r="H110" s="63">
        <v>6496.44</v>
      </c>
      <c r="I110" s="63">
        <v>6496.44</v>
      </c>
      <c r="J110" s="49">
        <f>I110-E110</f>
        <v>-8503.5600000000013</v>
      </c>
    </row>
    <row r="111" spans="2:10" s="51" customFormat="1" ht="15" customHeight="1" x14ac:dyDescent="0.25">
      <c r="B111" s="55"/>
      <c r="C111" s="56" t="s">
        <v>22</v>
      </c>
      <c r="D111" s="57"/>
      <c r="E111" s="58">
        <v>15000</v>
      </c>
      <c r="F111" s="59">
        <v>0</v>
      </c>
      <c r="G111" s="48">
        <f>E111+F111</f>
        <v>15000</v>
      </c>
      <c r="H111" s="63">
        <v>87277.73</v>
      </c>
      <c r="I111" s="63">
        <v>87277.73</v>
      </c>
      <c r="J111" s="49">
        <f>I111-E111</f>
        <v>72277.73</v>
      </c>
    </row>
    <row r="112" spans="2:10" s="51" customFormat="1" ht="15" customHeight="1" x14ac:dyDescent="0.25">
      <c r="B112" s="55"/>
      <c r="C112" s="56" t="s">
        <v>23</v>
      </c>
      <c r="D112" s="57"/>
      <c r="E112" s="58">
        <v>96000</v>
      </c>
      <c r="F112" s="59">
        <v>0</v>
      </c>
      <c r="G112" s="48">
        <f>E112+F112</f>
        <v>96000</v>
      </c>
      <c r="H112" s="63">
        <v>0</v>
      </c>
      <c r="I112" s="63">
        <v>0</v>
      </c>
      <c r="J112" s="49">
        <f>I112-E112</f>
        <v>-96000</v>
      </c>
    </row>
    <row r="113" spans="2:12" s="51" customFormat="1" ht="26.25" customHeight="1" x14ac:dyDescent="0.25">
      <c r="B113" s="55"/>
      <c r="C113" s="126" t="s">
        <v>112</v>
      </c>
      <c r="D113" s="127"/>
      <c r="E113" s="129">
        <f t="shared" ref="E113:J113" si="13">SUM(E114:E183)</f>
        <v>791866669.47000003</v>
      </c>
      <c r="F113" s="129">
        <f t="shared" si="13"/>
        <v>2736741.55</v>
      </c>
      <c r="G113" s="129">
        <f t="shared" si="13"/>
        <v>794603411.0200001</v>
      </c>
      <c r="H113" s="129">
        <f t="shared" si="13"/>
        <v>591389377.97000051</v>
      </c>
      <c r="I113" s="129">
        <f t="shared" si="13"/>
        <v>591389377.97000051</v>
      </c>
      <c r="J113" s="129">
        <f t="shared" si="13"/>
        <v>-200477291.49999994</v>
      </c>
    </row>
    <row r="114" spans="2:12" s="60" customFormat="1" ht="15" customHeight="1" x14ac:dyDescent="0.25">
      <c r="B114" s="55"/>
      <c r="C114" s="56" t="s">
        <v>26</v>
      </c>
      <c r="D114" s="57"/>
      <c r="E114" s="58">
        <v>305415101.21999997</v>
      </c>
      <c r="F114" s="59">
        <v>0</v>
      </c>
      <c r="G114" s="48">
        <f t="shared" ref="G114:G177" si="14">E114+F114</f>
        <v>305415101.21999997</v>
      </c>
      <c r="H114" s="63">
        <v>264098760.19999999</v>
      </c>
      <c r="I114" s="63">
        <v>264098760.19999999</v>
      </c>
      <c r="J114" s="49">
        <f t="shared" ref="J114:J177" si="15">I114-E114</f>
        <v>-41316341.019999981</v>
      </c>
      <c r="L114" s="51"/>
    </row>
    <row r="115" spans="2:12" s="60" customFormat="1" ht="15" customHeight="1" x14ac:dyDescent="0.25">
      <c r="B115" s="55"/>
      <c r="C115" s="56" t="s">
        <v>27</v>
      </c>
      <c r="D115" s="57"/>
      <c r="E115" s="58">
        <v>316476234.60000002</v>
      </c>
      <c r="F115" s="59">
        <v>0</v>
      </c>
      <c r="G115" s="48">
        <f t="shared" si="14"/>
        <v>316476234.60000002</v>
      </c>
      <c r="H115" s="63">
        <v>199595591.98999998</v>
      </c>
      <c r="I115" s="63">
        <v>199595591.98999998</v>
      </c>
      <c r="J115" s="49">
        <f t="shared" si="15"/>
        <v>-116880642.61000004</v>
      </c>
      <c r="L115" s="51"/>
    </row>
    <row r="116" spans="2:12" s="60" customFormat="1" ht="15" customHeight="1" x14ac:dyDescent="0.25">
      <c r="B116" s="55"/>
      <c r="C116" s="56" t="s">
        <v>28</v>
      </c>
      <c r="D116" s="57"/>
      <c r="E116" s="58">
        <v>51515800.180000007</v>
      </c>
      <c r="F116" s="59">
        <v>0</v>
      </c>
      <c r="G116" s="48">
        <f t="shared" si="14"/>
        <v>51515800.180000007</v>
      </c>
      <c r="H116" s="63">
        <v>32034274.690000001</v>
      </c>
      <c r="I116" s="63">
        <v>32034274.690000001</v>
      </c>
      <c r="J116" s="49">
        <f t="shared" si="15"/>
        <v>-19481525.490000006</v>
      </c>
      <c r="L116" s="51"/>
    </row>
    <row r="117" spans="2:12" s="60" customFormat="1" ht="15" customHeight="1" x14ac:dyDescent="0.25">
      <c r="B117" s="55"/>
      <c r="C117" s="56" t="s">
        <v>29</v>
      </c>
      <c r="D117" s="57"/>
      <c r="E117" s="58">
        <v>53381533.539999999</v>
      </c>
      <c r="F117" s="59">
        <v>0</v>
      </c>
      <c r="G117" s="48">
        <f t="shared" si="14"/>
        <v>53381533.539999999</v>
      </c>
      <c r="H117" s="63">
        <v>33652078.930000007</v>
      </c>
      <c r="I117" s="63">
        <v>33652078.930000007</v>
      </c>
      <c r="J117" s="49">
        <f t="shared" si="15"/>
        <v>-19729454.609999992</v>
      </c>
      <c r="L117" s="51"/>
    </row>
    <row r="118" spans="2:12" s="60" customFormat="1" ht="15" customHeight="1" x14ac:dyDescent="0.25">
      <c r="B118" s="55"/>
      <c r="C118" s="56" t="s">
        <v>30</v>
      </c>
      <c r="D118" s="57"/>
      <c r="E118" s="58">
        <v>22478000.079999998</v>
      </c>
      <c r="F118" s="59">
        <v>0</v>
      </c>
      <c r="G118" s="48">
        <f t="shared" si="14"/>
        <v>22478000.079999998</v>
      </c>
      <c r="H118" s="63">
        <v>13154792.77</v>
      </c>
      <c r="I118" s="63">
        <v>13154792.77</v>
      </c>
      <c r="J118" s="49">
        <f t="shared" si="15"/>
        <v>-9323207.3099999987</v>
      </c>
      <c r="L118" s="51"/>
    </row>
    <row r="119" spans="2:12" s="60" customFormat="1" ht="15" customHeight="1" x14ac:dyDescent="0.25">
      <c r="B119" s="55"/>
      <c r="C119" s="56" t="s">
        <v>31</v>
      </c>
      <c r="D119" s="57"/>
      <c r="E119" s="58">
        <v>0</v>
      </c>
      <c r="F119" s="59">
        <v>1627368.41</v>
      </c>
      <c r="G119" s="48">
        <f t="shared" si="14"/>
        <v>1627368.41</v>
      </c>
      <c r="H119" s="63">
        <v>0</v>
      </c>
      <c r="I119" s="63">
        <v>0</v>
      </c>
      <c r="J119" s="49">
        <f t="shared" si="15"/>
        <v>0</v>
      </c>
      <c r="L119" s="51"/>
    </row>
    <row r="120" spans="2:12" s="60" customFormat="1" ht="15" customHeight="1" x14ac:dyDescent="0.25">
      <c r="B120" s="55"/>
      <c r="C120" s="56" t="s">
        <v>32</v>
      </c>
      <c r="D120" s="57"/>
      <c r="E120" s="58">
        <v>1174020.1199999999</v>
      </c>
      <c r="F120" s="59">
        <v>0</v>
      </c>
      <c r="G120" s="48">
        <f t="shared" si="14"/>
        <v>1174020.1199999999</v>
      </c>
      <c r="H120" s="63">
        <v>14293.4</v>
      </c>
      <c r="I120" s="63">
        <v>14293.4</v>
      </c>
      <c r="J120" s="49">
        <f t="shared" si="15"/>
        <v>-1159726.72</v>
      </c>
      <c r="L120" s="51"/>
    </row>
    <row r="121" spans="2:12" s="60" customFormat="1" ht="15" customHeight="1" x14ac:dyDescent="0.25">
      <c r="B121" s="55"/>
      <c r="C121" s="56" t="s">
        <v>33</v>
      </c>
      <c r="D121" s="57"/>
      <c r="E121" s="58">
        <v>1174020.1199999999</v>
      </c>
      <c r="F121" s="59">
        <v>0</v>
      </c>
      <c r="G121" s="48">
        <f t="shared" si="14"/>
        <v>1174020.1199999999</v>
      </c>
      <c r="H121" s="63">
        <v>1653329.08</v>
      </c>
      <c r="I121" s="63">
        <v>1653329.08</v>
      </c>
      <c r="J121" s="49">
        <f t="shared" si="15"/>
        <v>479308.9600000002</v>
      </c>
      <c r="L121" s="51"/>
    </row>
    <row r="122" spans="2:12" s="60" customFormat="1" ht="15" customHeight="1" x14ac:dyDescent="0.25">
      <c r="B122" s="55"/>
      <c r="C122" s="56" t="s">
        <v>34</v>
      </c>
      <c r="D122" s="57"/>
      <c r="E122" s="58">
        <v>513872.75999999995</v>
      </c>
      <c r="F122" s="59">
        <v>0</v>
      </c>
      <c r="G122" s="48">
        <f t="shared" si="14"/>
        <v>513872.75999999995</v>
      </c>
      <c r="H122" s="63">
        <v>188061.37</v>
      </c>
      <c r="I122" s="63">
        <v>188061.37</v>
      </c>
      <c r="J122" s="49">
        <f t="shared" si="15"/>
        <v>-325811.38999999996</v>
      </c>
      <c r="L122" s="51"/>
    </row>
    <row r="123" spans="2:12" s="60" customFormat="1" ht="15" customHeight="1" x14ac:dyDescent="0.25">
      <c r="B123" s="55"/>
      <c r="C123" s="56" t="s">
        <v>35</v>
      </c>
      <c r="D123" s="57"/>
      <c r="E123" s="58">
        <v>513872.75999999995</v>
      </c>
      <c r="F123" s="59">
        <v>0</v>
      </c>
      <c r="G123" s="48">
        <f t="shared" si="14"/>
        <v>513872.75999999995</v>
      </c>
      <c r="H123" s="63">
        <v>193825.09</v>
      </c>
      <c r="I123" s="63">
        <v>193825.09</v>
      </c>
      <c r="J123" s="49">
        <f t="shared" si="15"/>
        <v>-320047.66999999993</v>
      </c>
      <c r="L123" s="51"/>
    </row>
    <row r="124" spans="2:12" s="60" customFormat="1" ht="15" customHeight="1" x14ac:dyDescent="0.25">
      <c r="B124" s="55"/>
      <c r="C124" s="56" t="s">
        <v>36</v>
      </c>
      <c r="D124" s="57"/>
      <c r="E124" s="58">
        <v>2254211.0700000008</v>
      </c>
      <c r="F124" s="59">
        <v>0</v>
      </c>
      <c r="G124" s="48">
        <f t="shared" si="14"/>
        <v>2254211.0700000008</v>
      </c>
      <c r="H124" s="63">
        <v>586619.34</v>
      </c>
      <c r="I124" s="63">
        <v>586619.34</v>
      </c>
      <c r="J124" s="49">
        <f t="shared" si="15"/>
        <v>-1667591.7300000009</v>
      </c>
      <c r="L124" s="51"/>
    </row>
    <row r="125" spans="2:12" s="60" customFormat="1" ht="15" customHeight="1" x14ac:dyDescent="0.25">
      <c r="B125" s="55"/>
      <c r="C125" s="56" t="s">
        <v>37</v>
      </c>
      <c r="D125" s="57"/>
      <c r="E125" s="58">
        <v>0</v>
      </c>
      <c r="F125" s="59">
        <v>0</v>
      </c>
      <c r="G125" s="48">
        <f t="shared" si="14"/>
        <v>0</v>
      </c>
      <c r="H125" s="63">
        <v>3834.24</v>
      </c>
      <c r="I125" s="63">
        <v>3834.24</v>
      </c>
      <c r="J125" s="49">
        <f t="shared" si="15"/>
        <v>3834.24</v>
      </c>
      <c r="L125" s="51"/>
    </row>
    <row r="126" spans="2:12" s="60" customFormat="1" ht="15" customHeight="1" x14ac:dyDescent="0.25">
      <c r="B126" s="55"/>
      <c r="C126" s="56" t="s">
        <v>38</v>
      </c>
      <c r="D126" s="57"/>
      <c r="E126" s="58">
        <v>360000</v>
      </c>
      <c r="F126" s="59">
        <v>0</v>
      </c>
      <c r="G126" s="48">
        <f t="shared" si="14"/>
        <v>360000</v>
      </c>
      <c r="H126" s="63">
        <v>0</v>
      </c>
      <c r="I126" s="63">
        <v>0</v>
      </c>
      <c r="J126" s="49">
        <f t="shared" si="15"/>
        <v>-360000</v>
      </c>
      <c r="L126" s="51"/>
    </row>
    <row r="127" spans="2:12" s="60" customFormat="1" ht="15" customHeight="1" x14ac:dyDescent="0.25">
      <c r="B127" s="55"/>
      <c r="C127" s="56" t="s">
        <v>39</v>
      </c>
      <c r="D127" s="57"/>
      <c r="E127" s="58">
        <v>180000</v>
      </c>
      <c r="F127" s="59">
        <v>0</v>
      </c>
      <c r="G127" s="48">
        <f t="shared" si="14"/>
        <v>180000</v>
      </c>
      <c r="H127" s="63">
        <v>0</v>
      </c>
      <c r="I127" s="63">
        <v>0</v>
      </c>
      <c r="J127" s="49">
        <f t="shared" si="15"/>
        <v>-180000</v>
      </c>
      <c r="L127" s="51"/>
    </row>
    <row r="128" spans="2:12" s="60" customFormat="1" ht="15" customHeight="1" x14ac:dyDescent="0.25">
      <c r="B128" s="55"/>
      <c r="C128" s="56" t="s">
        <v>40</v>
      </c>
      <c r="D128" s="57"/>
      <c r="E128" s="58">
        <v>2400000</v>
      </c>
      <c r="F128" s="59">
        <v>0</v>
      </c>
      <c r="G128" s="48">
        <f t="shared" si="14"/>
        <v>2400000</v>
      </c>
      <c r="H128" s="63">
        <v>2845699.99</v>
      </c>
      <c r="I128" s="63">
        <v>2845699.99</v>
      </c>
      <c r="J128" s="49">
        <f t="shared" si="15"/>
        <v>445699.99000000022</v>
      </c>
      <c r="L128" s="51"/>
    </row>
    <row r="129" spans="2:12" s="60" customFormat="1" ht="15" customHeight="1" x14ac:dyDescent="0.25">
      <c r="B129" s="55"/>
      <c r="C129" s="56" t="s">
        <v>41</v>
      </c>
      <c r="D129" s="57"/>
      <c r="E129" s="58">
        <v>2400000</v>
      </c>
      <c r="F129" s="59">
        <v>0</v>
      </c>
      <c r="G129" s="48">
        <f t="shared" si="14"/>
        <v>2400000</v>
      </c>
      <c r="H129" s="63">
        <v>215767.83</v>
      </c>
      <c r="I129" s="63">
        <v>215767.83</v>
      </c>
      <c r="J129" s="49">
        <f t="shared" si="15"/>
        <v>-2184232.17</v>
      </c>
      <c r="K129" s="130"/>
      <c r="L129" s="51"/>
    </row>
    <row r="130" spans="2:12" s="60" customFormat="1" ht="15" customHeight="1" x14ac:dyDescent="0.25">
      <c r="B130" s="55"/>
      <c r="C130" s="56" t="s">
        <v>42</v>
      </c>
      <c r="D130" s="57"/>
      <c r="E130" s="58">
        <v>1500000</v>
      </c>
      <c r="F130" s="59">
        <v>0</v>
      </c>
      <c r="G130" s="48">
        <f t="shared" si="14"/>
        <v>1500000</v>
      </c>
      <c r="H130" s="63">
        <v>1655479.59</v>
      </c>
      <c r="I130" s="63">
        <v>1655479.59</v>
      </c>
      <c r="J130" s="49">
        <f t="shared" si="15"/>
        <v>155479.59000000008</v>
      </c>
      <c r="L130" s="51"/>
    </row>
    <row r="131" spans="2:12" s="60" customFormat="1" ht="15" customHeight="1" x14ac:dyDescent="0.25">
      <c r="B131" s="55"/>
      <c r="C131" s="56" t="s">
        <v>43</v>
      </c>
      <c r="D131" s="57"/>
      <c r="E131" s="58">
        <v>1500000</v>
      </c>
      <c r="F131" s="59">
        <v>0</v>
      </c>
      <c r="G131" s="48">
        <f t="shared" si="14"/>
        <v>1500000</v>
      </c>
      <c r="H131" s="63">
        <v>202200.61</v>
      </c>
      <c r="I131" s="63">
        <v>202200.61</v>
      </c>
      <c r="J131" s="49">
        <f t="shared" si="15"/>
        <v>-1297799.3900000001</v>
      </c>
      <c r="L131" s="51"/>
    </row>
    <row r="132" spans="2:12" s="60" customFormat="1" ht="15" customHeight="1" x14ac:dyDescent="0.25">
      <c r="B132" s="55"/>
      <c r="C132" s="56" t="s">
        <v>44</v>
      </c>
      <c r="D132" s="57"/>
      <c r="E132" s="58">
        <v>250000</v>
      </c>
      <c r="F132" s="59">
        <v>0</v>
      </c>
      <c r="G132" s="48">
        <f t="shared" si="14"/>
        <v>250000</v>
      </c>
      <c r="H132" s="63">
        <v>332387.52</v>
      </c>
      <c r="I132" s="63">
        <v>332387.52</v>
      </c>
      <c r="J132" s="49">
        <f t="shared" si="15"/>
        <v>82387.520000000019</v>
      </c>
      <c r="L132" s="51"/>
    </row>
    <row r="133" spans="2:12" s="60" customFormat="1" ht="15" customHeight="1" x14ac:dyDescent="0.25">
      <c r="B133" s="55"/>
      <c r="C133" s="56" t="s">
        <v>45</v>
      </c>
      <c r="D133" s="57"/>
      <c r="E133" s="58">
        <v>240000</v>
      </c>
      <c r="F133" s="59">
        <v>0</v>
      </c>
      <c r="G133" s="48">
        <f t="shared" si="14"/>
        <v>240000</v>
      </c>
      <c r="H133" s="63">
        <v>197817.91</v>
      </c>
      <c r="I133" s="63">
        <v>197817.91</v>
      </c>
      <c r="J133" s="49">
        <f t="shared" si="15"/>
        <v>-42182.09</v>
      </c>
      <c r="L133" s="51"/>
    </row>
    <row r="134" spans="2:12" s="60" customFormat="1" ht="15" customHeight="1" x14ac:dyDescent="0.25">
      <c r="B134" s="55"/>
      <c r="C134" s="56" t="s">
        <v>46</v>
      </c>
      <c r="D134" s="57"/>
      <c r="E134" s="58">
        <v>4556918.51</v>
      </c>
      <c r="F134" s="59">
        <v>0</v>
      </c>
      <c r="G134" s="48">
        <f t="shared" si="14"/>
        <v>4556918.51</v>
      </c>
      <c r="H134" s="63">
        <v>20294245.300000001</v>
      </c>
      <c r="I134" s="63">
        <v>20294245.300000001</v>
      </c>
      <c r="J134" s="49">
        <f t="shared" si="15"/>
        <v>15737326.790000001</v>
      </c>
      <c r="L134" s="51"/>
    </row>
    <row r="135" spans="2:12" s="60" customFormat="1" ht="15" customHeight="1" x14ac:dyDescent="0.25">
      <c r="B135" s="55"/>
      <c r="C135" s="56" t="s">
        <v>47</v>
      </c>
      <c r="D135" s="57"/>
      <c r="E135" s="58">
        <v>370000</v>
      </c>
      <c r="F135" s="59">
        <v>289244.56</v>
      </c>
      <c r="G135" s="48">
        <f t="shared" si="14"/>
        <v>659244.56000000006</v>
      </c>
      <c r="H135" s="63">
        <v>1780284.82</v>
      </c>
      <c r="I135" s="63">
        <v>1780284.82</v>
      </c>
      <c r="J135" s="49">
        <f t="shared" si="15"/>
        <v>1410284.82</v>
      </c>
      <c r="L135" s="51"/>
    </row>
    <row r="136" spans="2:12" s="60" customFormat="1" ht="15" customHeight="1" x14ac:dyDescent="0.25">
      <c r="B136" s="55"/>
      <c r="C136" s="56" t="s">
        <v>48</v>
      </c>
      <c r="D136" s="57"/>
      <c r="E136" s="58">
        <v>120000</v>
      </c>
      <c r="F136" s="59">
        <v>0</v>
      </c>
      <c r="G136" s="48">
        <f t="shared" si="14"/>
        <v>120000</v>
      </c>
      <c r="H136" s="63">
        <v>226136.6</v>
      </c>
      <c r="I136" s="63">
        <v>226136.6</v>
      </c>
      <c r="J136" s="49">
        <f t="shared" si="15"/>
        <v>106136.6</v>
      </c>
      <c r="L136" s="51"/>
    </row>
    <row r="137" spans="2:12" s="60" customFormat="1" ht="15" customHeight="1" x14ac:dyDescent="0.25">
      <c r="B137" s="55"/>
      <c r="C137" s="131" t="s">
        <v>49</v>
      </c>
      <c r="D137" s="132"/>
      <c r="E137" s="58"/>
      <c r="F137" s="59">
        <v>0</v>
      </c>
      <c r="G137" s="48">
        <f t="shared" si="14"/>
        <v>0</v>
      </c>
      <c r="H137" s="63">
        <v>20</v>
      </c>
      <c r="I137" s="63">
        <v>20</v>
      </c>
      <c r="J137" s="49">
        <f t="shared" si="15"/>
        <v>20</v>
      </c>
      <c r="L137" s="51"/>
    </row>
    <row r="138" spans="2:12" s="60" customFormat="1" ht="15" customHeight="1" x14ac:dyDescent="0.25">
      <c r="B138" s="55"/>
      <c r="C138" s="56" t="s">
        <v>50</v>
      </c>
      <c r="D138" s="57"/>
      <c r="E138" s="58">
        <v>115000</v>
      </c>
      <c r="F138" s="59">
        <v>0</v>
      </c>
      <c r="G138" s="48">
        <f t="shared" si="14"/>
        <v>115000</v>
      </c>
      <c r="H138" s="63">
        <v>38631.15</v>
      </c>
      <c r="I138" s="63">
        <v>38631.15</v>
      </c>
      <c r="J138" s="49">
        <f t="shared" si="15"/>
        <v>-76368.850000000006</v>
      </c>
      <c r="L138" s="51"/>
    </row>
    <row r="139" spans="2:12" s="60" customFormat="1" ht="15" customHeight="1" x14ac:dyDescent="0.25">
      <c r="B139" s="55"/>
      <c r="C139" s="56" t="s">
        <v>51</v>
      </c>
      <c r="D139" s="57"/>
      <c r="E139" s="58">
        <v>115000</v>
      </c>
      <c r="F139" s="59">
        <v>0</v>
      </c>
      <c r="G139" s="48">
        <f t="shared" si="14"/>
        <v>115000</v>
      </c>
      <c r="H139" s="63">
        <v>15561</v>
      </c>
      <c r="I139" s="63">
        <v>15561</v>
      </c>
      <c r="J139" s="49">
        <f t="shared" si="15"/>
        <v>-99439</v>
      </c>
      <c r="L139" s="51"/>
    </row>
    <row r="140" spans="2:12" s="60" customFormat="1" ht="15" customHeight="1" x14ac:dyDescent="0.25">
      <c r="B140" s="55"/>
      <c r="C140" s="56" t="s">
        <v>52</v>
      </c>
      <c r="D140" s="57"/>
      <c r="E140" s="58">
        <v>250000</v>
      </c>
      <c r="F140" s="59">
        <v>195739.25</v>
      </c>
      <c r="G140" s="48">
        <f t="shared" si="14"/>
        <v>445739.25</v>
      </c>
      <c r="H140" s="63">
        <v>2051559.35</v>
      </c>
      <c r="I140" s="63">
        <v>2051559.35</v>
      </c>
      <c r="J140" s="49">
        <f t="shared" si="15"/>
        <v>1801559.35</v>
      </c>
      <c r="L140" s="51"/>
    </row>
    <row r="141" spans="2:12" s="60" customFormat="1" ht="15" customHeight="1" x14ac:dyDescent="0.25">
      <c r="B141" s="55"/>
      <c r="C141" s="56" t="s">
        <v>53</v>
      </c>
      <c r="D141" s="57"/>
      <c r="E141" s="58">
        <v>248284.51</v>
      </c>
      <c r="F141" s="59">
        <v>0</v>
      </c>
      <c r="G141" s="48">
        <f t="shared" si="14"/>
        <v>248284.51</v>
      </c>
      <c r="H141" s="63">
        <v>687716.6</v>
      </c>
      <c r="I141" s="63">
        <v>687716.6</v>
      </c>
      <c r="J141" s="49">
        <f t="shared" si="15"/>
        <v>439432.08999999997</v>
      </c>
      <c r="L141" s="51"/>
    </row>
    <row r="142" spans="2:12" s="60" customFormat="1" ht="15" customHeight="1" x14ac:dyDescent="0.25">
      <c r="B142" s="55"/>
      <c r="C142" s="56" t="s">
        <v>54</v>
      </c>
      <c r="D142" s="57"/>
      <c r="E142" s="58">
        <v>60000</v>
      </c>
      <c r="F142" s="59">
        <v>0</v>
      </c>
      <c r="G142" s="48">
        <f t="shared" si="14"/>
        <v>60000</v>
      </c>
      <c r="H142" s="63">
        <v>37346.400000000001</v>
      </c>
      <c r="I142" s="63">
        <v>37346.400000000001</v>
      </c>
      <c r="J142" s="49">
        <f t="shared" si="15"/>
        <v>-22653.599999999999</v>
      </c>
      <c r="L142" s="51"/>
    </row>
    <row r="143" spans="2:12" s="60" customFormat="1" ht="15" customHeight="1" x14ac:dyDescent="0.25">
      <c r="B143" s="55"/>
      <c r="C143" s="56" t="s">
        <v>55</v>
      </c>
      <c r="D143" s="57"/>
      <c r="E143" s="58">
        <v>60000</v>
      </c>
      <c r="F143" s="59">
        <v>0</v>
      </c>
      <c r="G143" s="48">
        <f t="shared" si="14"/>
        <v>60000</v>
      </c>
      <c r="H143" s="63">
        <v>12448.8</v>
      </c>
      <c r="I143" s="63">
        <v>12448.8</v>
      </c>
      <c r="J143" s="49">
        <f t="shared" si="15"/>
        <v>-47551.199999999997</v>
      </c>
      <c r="L143" s="51"/>
    </row>
    <row r="144" spans="2:12" s="60" customFormat="1" ht="15" customHeight="1" x14ac:dyDescent="0.25">
      <c r="B144" s="55"/>
      <c r="C144" s="56" t="s">
        <v>56</v>
      </c>
      <c r="D144" s="57"/>
      <c r="E144" s="58">
        <v>90000</v>
      </c>
      <c r="F144" s="59">
        <v>0</v>
      </c>
      <c r="G144" s="48">
        <f t="shared" si="14"/>
        <v>90000</v>
      </c>
      <c r="H144" s="63">
        <v>91534.32</v>
      </c>
      <c r="I144" s="63">
        <v>91534.32</v>
      </c>
      <c r="J144" s="49">
        <f t="shared" si="15"/>
        <v>1534.320000000007</v>
      </c>
      <c r="L144" s="51"/>
    </row>
    <row r="145" spans="2:12" s="60" customFormat="1" ht="15" customHeight="1" x14ac:dyDescent="0.25">
      <c r="B145" s="55"/>
      <c r="C145" s="56" t="s">
        <v>57</v>
      </c>
      <c r="D145" s="57"/>
      <c r="E145" s="58">
        <v>90000</v>
      </c>
      <c r="F145" s="59">
        <v>0</v>
      </c>
      <c r="G145" s="48">
        <f t="shared" si="14"/>
        <v>90000</v>
      </c>
      <c r="H145" s="63">
        <v>43692.77</v>
      </c>
      <c r="I145" s="63">
        <v>43692.77</v>
      </c>
      <c r="J145" s="49">
        <f t="shared" si="15"/>
        <v>-46307.23</v>
      </c>
      <c r="L145" s="51"/>
    </row>
    <row r="146" spans="2:12" s="60" customFormat="1" ht="15" customHeight="1" x14ac:dyDescent="0.25">
      <c r="B146" s="55"/>
      <c r="C146" s="56" t="s">
        <v>58</v>
      </c>
      <c r="D146" s="57"/>
      <c r="E146" s="58">
        <v>420000</v>
      </c>
      <c r="F146" s="59">
        <v>0</v>
      </c>
      <c r="G146" s="48">
        <f t="shared" si="14"/>
        <v>420000</v>
      </c>
      <c r="H146" s="63">
        <v>478430.45</v>
      </c>
      <c r="I146" s="63">
        <v>478430.45</v>
      </c>
      <c r="J146" s="49">
        <f t="shared" si="15"/>
        <v>58430.450000000012</v>
      </c>
      <c r="L146" s="51"/>
    </row>
    <row r="147" spans="2:12" s="60" customFormat="1" ht="15" customHeight="1" x14ac:dyDescent="0.25">
      <c r="B147" s="55"/>
      <c r="C147" s="56" t="s">
        <v>59</v>
      </c>
      <c r="D147" s="57"/>
      <c r="E147" s="58">
        <v>180000</v>
      </c>
      <c r="F147" s="59">
        <v>0</v>
      </c>
      <c r="G147" s="48">
        <f t="shared" si="14"/>
        <v>180000</v>
      </c>
      <c r="H147" s="63">
        <v>25275.7</v>
      </c>
      <c r="I147" s="63">
        <v>25275.7</v>
      </c>
      <c r="J147" s="49">
        <f t="shared" si="15"/>
        <v>-154724.29999999999</v>
      </c>
      <c r="L147" s="51"/>
    </row>
    <row r="148" spans="2:12" s="60" customFormat="1" ht="15" customHeight="1" x14ac:dyDescent="0.25">
      <c r="B148" s="55"/>
      <c r="C148" s="56" t="s">
        <v>60</v>
      </c>
      <c r="D148" s="57"/>
      <c r="E148" s="58">
        <v>160000</v>
      </c>
      <c r="F148" s="59">
        <v>0</v>
      </c>
      <c r="G148" s="48">
        <f t="shared" si="14"/>
        <v>160000</v>
      </c>
      <c r="H148" s="63">
        <v>130109.83</v>
      </c>
      <c r="I148" s="63">
        <v>130109.83</v>
      </c>
      <c r="J148" s="49">
        <f t="shared" si="15"/>
        <v>-29890.17</v>
      </c>
      <c r="L148" s="51"/>
    </row>
    <row r="149" spans="2:12" s="60" customFormat="1" ht="15" customHeight="1" x14ac:dyDescent="0.25">
      <c r="B149" s="55"/>
      <c r="C149" s="56" t="s">
        <v>61</v>
      </c>
      <c r="D149" s="57"/>
      <c r="E149" s="58">
        <v>120000</v>
      </c>
      <c r="F149" s="59">
        <v>0</v>
      </c>
      <c r="G149" s="48">
        <f t="shared" si="14"/>
        <v>120000</v>
      </c>
      <c r="H149" s="63">
        <v>4913.09</v>
      </c>
      <c r="I149" s="63">
        <v>4913.09</v>
      </c>
      <c r="J149" s="49">
        <f t="shared" si="15"/>
        <v>-115086.91</v>
      </c>
      <c r="L149" s="51"/>
    </row>
    <row r="150" spans="2:12" s="60" customFormat="1" ht="15" customHeight="1" x14ac:dyDescent="0.25">
      <c r="B150" s="55"/>
      <c r="C150" s="56" t="s">
        <v>62</v>
      </c>
      <c r="D150" s="57"/>
      <c r="E150" s="58">
        <v>190000</v>
      </c>
      <c r="F150" s="59">
        <v>0</v>
      </c>
      <c r="G150" s="48">
        <f t="shared" si="14"/>
        <v>190000</v>
      </c>
      <c r="H150" s="63">
        <v>91261.9</v>
      </c>
      <c r="I150" s="63">
        <v>91261.9</v>
      </c>
      <c r="J150" s="49">
        <f t="shared" si="15"/>
        <v>-98738.1</v>
      </c>
      <c r="L150" s="51"/>
    </row>
    <row r="151" spans="2:12" s="60" customFormat="1" ht="15" customHeight="1" x14ac:dyDescent="0.25">
      <c r="B151" s="55"/>
      <c r="C151" s="56" t="s">
        <v>63</v>
      </c>
      <c r="D151" s="57"/>
      <c r="E151" s="58">
        <v>120000</v>
      </c>
      <c r="F151" s="59">
        <v>0</v>
      </c>
      <c r="G151" s="48">
        <f t="shared" si="14"/>
        <v>120000</v>
      </c>
      <c r="H151" s="63">
        <v>30577.33</v>
      </c>
      <c r="I151" s="63">
        <v>30577.33</v>
      </c>
      <c r="J151" s="49">
        <f t="shared" si="15"/>
        <v>-89422.67</v>
      </c>
      <c r="L151" s="51"/>
    </row>
    <row r="152" spans="2:12" s="60" customFormat="1" ht="15" customHeight="1" x14ac:dyDescent="0.25">
      <c r="B152" s="55"/>
      <c r="C152" s="56" t="s">
        <v>64</v>
      </c>
      <c r="D152" s="57"/>
      <c r="E152" s="58">
        <v>60000</v>
      </c>
      <c r="F152" s="59">
        <v>0</v>
      </c>
      <c r="G152" s="48">
        <f t="shared" si="14"/>
        <v>60000</v>
      </c>
      <c r="H152" s="63">
        <v>70304.25</v>
      </c>
      <c r="I152" s="63">
        <v>70304.25</v>
      </c>
      <c r="J152" s="49">
        <f t="shared" si="15"/>
        <v>10304.25</v>
      </c>
      <c r="L152" s="51"/>
    </row>
    <row r="153" spans="2:12" s="60" customFormat="1" ht="15" customHeight="1" x14ac:dyDescent="0.25">
      <c r="B153" s="55"/>
      <c r="C153" s="56" t="s">
        <v>65</v>
      </c>
      <c r="D153" s="57"/>
      <c r="E153" s="58">
        <v>72000</v>
      </c>
      <c r="F153" s="59">
        <v>0</v>
      </c>
      <c r="G153" s="48">
        <f t="shared" si="14"/>
        <v>72000</v>
      </c>
      <c r="H153" s="63">
        <v>23000</v>
      </c>
      <c r="I153" s="63">
        <v>23000</v>
      </c>
      <c r="J153" s="49">
        <f t="shared" si="15"/>
        <v>-49000</v>
      </c>
      <c r="L153" s="51"/>
    </row>
    <row r="154" spans="2:12" s="60" customFormat="1" ht="15" customHeight="1" x14ac:dyDescent="0.25">
      <c r="B154" s="55"/>
      <c r="C154" s="56" t="s">
        <v>66</v>
      </c>
      <c r="D154" s="57"/>
      <c r="E154" s="58">
        <v>3040000</v>
      </c>
      <c r="F154" s="59">
        <v>0</v>
      </c>
      <c r="G154" s="48">
        <f t="shared" si="14"/>
        <v>3040000</v>
      </c>
      <c r="H154" s="63">
        <v>2824737.38</v>
      </c>
      <c r="I154" s="63">
        <v>2824737.38</v>
      </c>
      <c r="J154" s="49">
        <f t="shared" si="15"/>
        <v>-215262.62000000011</v>
      </c>
      <c r="L154" s="51"/>
    </row>
    <row r="155" spans="2:12" s="60" customFormat="1" ht="15" customHeight="1" x14ac:dyDescent="0.25">
      <c r="B155" s="55"/>
      <c r="C155" s="56" t="s">
        <v>67</v>
      </c>
      <c r="D155" s="57"/>
      <c r="E155" s="58">
        <v>120000</v>
      </c>
      <c r="F155" s="59">
        <v>0</v>
      </c>
      <c r="G155" s="48">
        <f t="shared" si="14"/>
        <v>120000</v>
      </c>
      <c r="H155" s="63">
        <v>84056.4</v>
      </c>
      <c r="I155" s="63">
        <v>84056.4</v>
      </c>
      <c r="J155" s="49">
        <f t="shared" si="15"/>
        <v>-35943.600000000006</v>
      </c>
      <c r="L155" s="51"/>
    </row>
    <row r="156" spans="2:12" s="60" customFormat="1" ht="15" customHeight="1" x14ac:dyDescent="0.25">
      <c r="B156" s="55"/>
      <c r="C156" s="56" t="s">
        <v>68</v>
      </c>
      <c r="D156" s="57"/>
      <c r="E156" s="58">
        <v>0</v>
      </c>
      <c r="F156" s="59">
        <v>1556.1</v>
      </c>
      <c r="G156" s="48">
        <f t="shared" si="14"/>
        <v>1556.1</v>
      </c>
      <c r="H156" s="63">
        <v>5168.37</v>
      </c>
      <c r="I156" s="63">
        <v>5168.37</v>
      </c>
      <c r="J156" s="49">
        <f t="shared" si="15"/>
        <v>5168.37</v>
      </c>
      <c r="L156" s="51"/>
    </row>
    <row r="157" spans="2:12" s="60" customFormat="1" ht="15" customHeight="1" x14ac:dyDescent="0.25">
      <c r="B157" s="55"/>
      <c r="C157" s="56" t="s">
        <v>69</v>
      </c>
      <c r="D157" s="57"/>
      <c r="E157" s="58">
        <v>0</v>
      </c>
      <c r="F157" s="59">
        <v>518.70000000000005</v>
      </c>
      <c r="G157" s="48">
        <f t="shared" si="14"/>
        <v>518.70000000000005</v>
      </c>
      <c r="H157" s="63">
        <v>2074.8000000000002</v>
      </c>
      <c r="I157" s="63">
        <v>2074.8000000000002</v>
      </c>
      <c r="J157" s="49">
        <f t="shared" si="15"/>
        <v>2074.8000000000002</v>
      </c>
      <c r="L157" s="51"/>
    </row>
    <row r="158" spans="2:12" s="60" customFormat="1" ht="15" customHeight="1" x14ac:dyDescent="0.25">
      <c r="B158" s="55"/>
      <c r="C158" s="56" t="s">
        <v>70</v>
      </c>
      <c r="D158" s="57"/>
      <c r="E158" s="58">
        <v>0</v>
      </c>
      <c r="F158" s="59">
        <v>0</v>
      </c>
      <c r="G158" s="48">
        <f t="shared" si="14"/>
        <v>0</v>
      </c>
      <c r="H158" s="63">
        <v>20643.07</v>
      </c>
      <c r="I158" s="63">
        <v>20643.07</v>
      </c>
      <c r="J158" s="49">
        <f t="shared" si="15"/>
        <v>20643.07</v>
      </c>
      <c r="L158" s="51"/>
    </row>
    <row r="159" spans="2:12" s="60" customFormat="1" ht="15" customHeight="1" x14ac:dyDescent="0.25">
      <c r="B159" s="55"/>
      <c r="C159" s="56" t="s">
        <v>71</v>
      </c>
      <c r="D159" s="57"/>
      <c r="E159" s="58">
        <v>12000</v>
      </c>
      <c r="F159" s="59">
        <v>0</v>
      </c>
      <c r="G159" s="48">
        <f t="shared" si="14"/>
        <v>12000</v>
      </c>
      <c r="H159" s="63">
        <v>9595.9500000000007</v>
      </c>
      <c r="I159" s="63">
        <v>9595.9500000000007</v>
      </c>
      <c r="J159" s="49">
        <f t="shared" si="15"/>
        <v>-2404.0499999999993</v>
      </c>
      <c r="L159" s="51"/>
    </row>
    <row r="160" spans="2:12" s="60" customFormat="1" ht="15" customHeight="1" x14ac:dyDescent="0.25">
      <c r="B160" s="55"/>
      <c r="C160" s="56" t="s">
        <v>72</v>
      </c>
      <c r="D160" s="57"/>
      <c r="E160" s="58">
        <v>6000</v>
      </c>
      <c r="F160" s="59">
        <v>0</v>
      </c>
      <c r="G160" s="48">
        <f t="shared" si="14"/>
        <v>6000</v>
      </c>
      <c r="H160" s="63">
        <v>2852.85</v>
      </c>
      <c r="I160" s="63">
        <v>2852.85</v>
      </c>
      <c r="J160" s="49">
        <f t="shared" si="15"/>
        <v>-3147.15</v>
      </c>
      <c r="L160" s="51"/>
    </row>
    <row r="161" spans="2:12" s="60" customFormat="1" ht="15" customHeight="1" x14ac:dyDescent="0.25">
      <c r="B161" s="55"/>
      <c r="C161" s="56" t="s">
        <v>73</v>
      </c>
      <c r="D161" s="57"/>
      <c r="E161" s="58">
        <v>370000</v>
      </c>
      <c r="F161" s="59">
        <v>0</v>
      </c>
      <c r="G161" s="48">
        <f t="shared" si="14"/>
        <v>370000</v>
      </c>
      <c r="H161" s="63">
        <v>460812.19</v>
      </c>
      <c r="I161" s="63">
        <v>460812.19</v>
      </c>
      <c r="J161" s="49">
        <f t="shared" si="15"/>
        <v>90812.19</v>
      </c>
      <c r="L161" s="51"/>
    </row>
    <row r="162" spans="2:12" s="60" customFormat="1" ht="15" customHeight="1" x14ac:dyDescent="0.25">
      <c r="B162" s="55"/>
      <c r="C162" s="56" t="s">
        <v>74</v>
      </c>
      <c r="D162" s="57"/>
      <c r="E162" s="58">
        <v>120000</v>
      </c>
      <c r="F162" s="59">
        <v>0</v>
      </c>
      <c r="G162" s="48">
        <f t="shared" si="14"/>
        <v>120000</v>
      </c>
      <c r="H162" s="63">
        <v>1844.9</v>
      </c>
      <c r="I162" s="63">
        <v>1844.9</v>
      </c>
      <c r="J162" s="49">
        <f t="shared" si="15"/>
        <v>-118155.1</v>
      </c>
      <c r="L162" s="51"/>
    </row>
    <row r="163" spans="2:12" s="60" customFormat="1" ht="15" customHeight="1" x14ac:dyDescent="0.25">
      <c r="B163" s="55"/>
      <c r="C163" s="56" t="s">
        <v>75</v>
      </c>
      <c r="D163" s="57"/>
      <c r="E163" s="58">
        <v>24000</v>
      </c>
      <c r="F163" s="59">
        <v>0</v>
      </c>
      <c r="G163" s="48">
        <f t="shared" si="14"/>
        <v>24000</v>
      </c>
      <c r="H163" s="63">
        <v>6224.4</v>
      </c>
      <c r="I163" s="63">
        <v>6224.4</v>
      </c>
      <c r="J163" s="49">
        <f t="shared" si="15"/>
        <v>-17775.599999999999</v>
      </c>
      <c r="L163" s="51"/>
    </row>
    <row r="164" spans="2:12" s="60" customFormat="1" ht="15" customHeight="1" x14ac:dyDescent="0.25">
      <c r="B164" s="55"/>
      <c r="C164" s="56" t="s">
        <v>76</v>
      </c>
      <c r="D164" s="57"/>
      <c r="E164" s="58">
        <v>24000</v>
      </c>
      <c r="F164" s="59">
        <v>0</v>
      </c>
      <c r="G164" s="48">
        <f t="shared" si="14"/>
        <v>24000</v>
      </c>
      <c r="H164" s="63">
        <v>2074.8000000000002</v>
      </c>
      <c r="I164" s="63">
        <v>2074.8000000000002</v>
      </c>
      <c r="J164" s="49">
        <f t="shared" si="15"/>
        <v>-21925.200000000001</v>
      </c>
      <c r="L164" s="51"/>
    </row>
    <row r="165" spans="2:12" s="60" customFormat="1" ht="15" customHeight="1" x14ac:dyDescent="0.25">
      <c r="B165" s="55"/>
      <c r="C165" s="56" t="s">
        <v>77</v>
      </c>
      <c r="D165" s="57"/>
      <c r="E165" s="58">
        <v>60000</v>
      </c>
      <c r="F165" s="59">
        <v>0</v>
      </c>
      <c r="G165" s="48">
        <f t="shared" si="14"/>
        <v>60000</v>
      </c>
      <c r="H165" s="63">
        <v>11482.48</v>
      </c>
      <c r="I165" s="63">
        <v>11482.48</v>
      </c>
      <c r="J165" s="49">
        <f t="shared" si="15"/>
        <v>-48517.520000000004</v>
      </c>
      <c r="L165" s="51"/>
    </row>
    <row r="166" spans="2:12" s="60" customFormat="1" ht="15" customHeight="1" x14ac:dyDescent="0.25">
      <c r="B166" s="55"/>
      <c r="C166" s="56" t="s">
        <v>78</v>
      </c>
      <c r="D166" s="57"/>
      <c r="E166" s="58">
        <v>120000</v>
      </c>
      <c r="F166" s="59">
        <v>300553.07</v>
      </c>
      <c r="G166" s="48">
        <f t="shared" si="14"/>
        <v>420553.07</v>
      </c>
      <c r="H166" s="63">
        <v>755931.78</v>
      </c>
      <c r="I166" s="63">
        <v>755931.78</v>
      </c>
      <c r="J166" s="49">
        <f t="shared" si="15"/>
        <v>635931.78</v>
      </c>
      <c r="L166" s="51"/>
    </row>
    <row r="167" spans="2:12" s="60" customFormat="1" ht="15" customHeight="1" x14ac:dyDescent="0.25">
      <c r="B167" s="55"/>
      <c r="C167" s="56" t="s">
        <v>79</v>
      </c>
      <c r="D167" s="57"/>
      <c r="E167" s="58">
        <v>3600</v>
      </c>
      <c r="F167" s="59">
        <v>0</v>
      </c>
      <c r="G167" s="48">
        <f t="shared" si="14"/>
        <v>3600</v>
      </c>
      <c r="H167" s="63">
        <v>2426.5100000000002</v>
      </c>
      <c r="I167" s="63">
        <v>2426.5100000000002</v>
      </c>
      <c r="J167" s="49">
        <f t="shared" si="15"/>
        <v>-1173.4899999999998</v>
      </c>
      <c r="L167" s="51"/>
    </row>
    <row r="168" spans="2:12" s="60" customFormat="1" ht="15" customHeight="1" x14ac:dyDescent="0.25">
      <c r="B168" s="55"/>
      <c r="C168" s="56" t="s">
        <v>80</v>
      </c>
      <c r="D168" s="57"/>
      <c r="E168" s="58">
        <v>2400</v>
      </c>
      <c r="F168" s="59">
        <v>0</v>
      </c>
      <c r="G168" s="48">
        <f t="shared" si="14"/>
        <v>2400</v>
      </c>
      <c r="H168" s="63">
        <v>15004.7</v>
      </c>
      <c r="I168" s="63">
        <v>15004.7</v>
      </c>
      <c r="J168" s="49">
        <f t="shared" si="15"/>
        <v>12604.7</v>
      </c>
      <c r="L168" s="51"/>
    </row>
    <row r="169" spans="2:12" s="60" customFormat="1" ht="15" customHeight="1" x14ac:dyDescent="0.25">
      <c r="B169" s="55"/>
      <c r="C169" s="56" t="s">
        <v>81</v>
      </c>
      <c r="D169" s="57"/>
      <c r="E169" s="58">
        <v>2400</v>
      </c>
      <c r="F169" s="59">
        <v>0</v>
      </c>
      <c r="G169" s="48">
        <f t="shared" si="14"/>
        <v>2400</v>
      </c>
      <c r="H169" s="63">
        <v>607.19000000000005</v>
      </c>
      <c r="I169" s="63">
        <v>607.19000000000005</v>
      </c>
      <c r="J169" s="49">
        <f t="shared" si="15"/>
        <v>-1792.81</v>
      </c>
      <c r="L169" s="51"/>
    </row>
    <row r="170" spans="2:12" s="60" customFormat="1" ht="15" customHeight="1" x14ac:dyDescent="0.25">
      <c r="B170" s="55"/>
      <c r="C170" s="56" t="s">
        <v>82</v>
      </c>
      <c r="D170" s="57"/>
      <c r="E170" s="58">
        <v>2400</v>
      </c>
      <c r="F170" s="59">
        <v>0</v>
      </c>
      <c r="G170" s="48">
        <f t="shared" si="14"/>
        <v>2400</v>
      </c>
      <c r="H170" s="63">
        <v>103.74</v>
      </c>
      <c r="I170" s="63">
        <v>103.74</v>
      </c>
      <c r="J170" s="49">
        <f t="shared" si="15"/>
        <v>-2296.2600000000002</v>
      </c>
      <c r="L170" s="51"/>
    </row>
    <row r="171" spans="2:12" s="60" customFormat="1" ht="15" customHeight="1" x14ac:dyDescent="0.25">
      <c r="B171" s="55"/>
      <c r="C171" s="56" t="s">
        <v>83</v>
      </c>
      <c r="D171" s="57"/>
      <c r="E171" s="58">
        <v>12000</v>
      </c>
      <c r="F171" s="59">
        <v>5448.48</v>
      </c>
      <c r="G171" s="48">
        <f t="shared" si="14"/>
        <v>17448.48</v>
      </c>
      <c r="H171" s="63">
        <v>55417.32</v>
      </c>
      <c r="I171" s="63">
        <v>55417.32</v>
      </c>
      <c r="J171" s="49">
        <f t="shared" si="15"/>
        <v>43417.32</v>
      </c>
      <c r="L171" s="51"/>
    </row>
    <row r="172" spans="2:12" s="60" customFormat="1" ht="15" customHeight="1" x14ac:dyDescent="0.25">
      <c r="B172" s="55"/>
      <c r="C172" s="56" t="s">
        <v>84</v>
      </c>
      <c r="D172" s="57"/>
      <c r="E172" s="58">
        <v>12000</v>
      </c>
      <c r="F172" s="59">
        <v>0</v>
      </c>
      <c r="G172" s="48">
        <f t="shared" si="14"/>
        <v>12000</v>
      </c>
      <c r="H172" s="63">
        <v>33196.800000000003</v>
      </c>
      <c r="I172" s="63">
        <v>33196.800000000003</v>
      </c>
      <c r="J172" s="49">
        <f t="shared" si="15"/>
        <v>21196.800000000003</v>
      </c>
      <c r="L172" s="51"/>
    </row>
    <row r="173" spans="2:12" s="60" customFormat="1" ht="15" customHeight="1" x14ac:dyDescent="0.25">
      <c r="B173" s="55"/>
      <c r="C173" s="56" t="s">
        <v>85</v>
      </c>
      <c r="D173" s="57"/>
      <c r="E173" s="58">
        <v>6000</v>
      </c>
      <c r="F173" s="59">
        <v>0</v>
      </c>
      <c r="G173" s="48">
        <f t="shared" si="14"/>
        <v>6000</v>
      </c>
      <c r="H173" s="63">
        <v>911.1</v>
      </c>
      <c r="I173" s="63">
        <v>911.1</v>
      </c>
      <c r="J173" s="49">
        <f t="shared" si="15"/>
        <v>-5088.8999999999996</v>
      </c>
      <c r="L173" s="51"/>
    </row>
    <row r="174" spans="2:12" s="60" customFormat="1" ht="15" customHeight="1" x14ac:dyDescent="0.25">
      <c r="B174" s="55"/>
      <c r="C174" s="56" t="s">
        <v>86</v>
      </c>
      <c r="D174" s="57"/>
      <c r="E174" s="58">
        <v>6000</v>
      </c>
      <c r="F174" s="59">
        <v>0</v>
      </c>
      <c r="G174" s="48">
        <f t="shared" si="14"/>
        <v>6000</v>
      </c>
      <c r="H174" s="63">
        <v>622.44000000000005</v>
      </c>
      <c r="I174" s="63">
        <v>622.44000000000005</v>
      </c>
      <c r="J174" s="49">
        <f t="shared" si="15"/>
        <v>-5377.5599999999995</v>
      </c>
      <c r="L174" s="51"/>
    </row>
    <row r="175" spans="2:12" s="60" customFormat="1" ht="15" customHeight="1" x14ac:dyDescent="0.25">
      <c r="B175" s="55"/>
      <c r="C175" s="56" t="s">
        <v>87</v>
      </c>
      <c r="D175" s="57"/>
      <c r="E175" s="58">
        <v>9600000</v>
      </c>
      <c r="F175" s="59">
        <v>0</v>
      </c>
      <c r="G175" s="48">
        <f t="shared" si="14"/>
        <v>9600000</v>
      </c>
      <c r="H175" s="63">
        <v>8831109.3100000005</v>
      </c>
      <c r="I175" s="63">
        <v>8831109.3100000005</v>
      </c>
      <c r="J175" s="49">
        <f t="shared" si="15"/>
        <v>-768890.68999999948</v>
      </c>
      <c r="L175" s="51"/>
    </row>
    <row r="176" spans="2:12" s="60" customFormat="1" ht="15" customHeight="1" x14ac:dyDescent="0.25">
      <c r="B176" s="55"/>
      <c r="C176" s="56" t="s">
        <v>88</v>
      </c>
      <c r="D176" s="57"/>
      <c r="E176" s="58">
        <v>2400000</v>
      </c>
      <c r="F176" s="59">
        <v>0</v>
      </c>
      <c r="G176" s="48">
        <f t="shared" si="14"/>
        <v>2400000</v>
      </c>
      <c r="H176" s="63">
        <v>94414.64</v>
      </c>
      <c r="I176" s="63">
        <v>94414.64</v>
      </c>
      <c r="J176" s="49">
        <f t="shared" si="15"/>
        <v>-2305585.36</v>
      </c>
      <c r="L176" s="51"/>
    </row>
    <row r="177" spans="2:12" s="60" customFormat="1" ht="15" customHeight="1" x14ac:dyDescent="0.25">
      <c r="B177" s="55"/>
      <c r="C177" s="56" t="s">
        <v>89</v>
      </c>
      <c r="D177" s="57"/>
      <c r="E177" s="58">
        <v>3840000</v>
      </c>
      <c r="F177" s="59">
        <v>0</v>
      </c>
      <c r="G177" s="48">
        <f t="shared" si="14"/>
        <v>3840000</v>
      </c>
      <c r="H177" s="63">
        <v>936975.63</v>
      </c>
      <c r="I177" s="63">
        <v>936975.63</v>
      </c>
      <c r="J177" s="49">
        <f t="shared" si="15"/>
        <v>-2903024.37</v>
      </c>
      <c r="L177" s="51"/>
    </row>
    <row r="178" spans="2:12" s="60" customFormat="1" ht="15" customHeight="1" x14ac:dyDescent="0.25">
      <c r="B178" s="55"/>
      <c r="C178" s="56" t="s">
        <v>90</v>
      </c>
      <c r="D178" s="57"/>
      <c r="E178" s="58">
        <v>960000</v>
      </c>
      <c r="F178" s="59">
        <v>0</v>
      </c>
      <c r="G178" s="48">
        <f t="shared" ref="G178:G183" si="16">E178+F178</f>
        <v>960000</v>
      </c>
      <c r="H178" s="63">
        <v>10323.969999999999</v>
      </c>
      <c r="I178" s="63">
        <v>10323.969999999999</v>
      </c>
      <c r="J178" s="49">
        <f t="shared" ref="J178:J183" si="17">I178-E178</f>
        <v>-949676.03</v>
      </c>
      <c r="L178" s="51"/>
    </row>
    <row r="179" spans="2:12" s="60" customFormat="1" ht="15" customHeight="1" x14ac:dyDescent="0.25">
      <c r="B179" s="55"/>
      <c r="C179" s="56" t="s">
        <v>91</v>
      </c>
      <c r="D179" s="57"/>
      <c r="E179" s="58">
        <v>0</v>
      </c>
      <c r="F179" s="59">
        <v>0</v>
      </c>
      <c r="G179" s="48">
        <f t="shared" si="16"/>
        <v>0</v>
      </c>
      <c r="H179" s="63">
        <v>2550</v>
      </c>
      <c r="I179" s="63">
        <v>2550</v>
      </c>
      <c r="J179" s="49">
        <f t="shared" si="17"/>
        <v>2550</v>
      </c>
      <c r="L179" s="51"/>
    </row>
    <row r="180" spans="2:12" s="60" customFormat="1" ht="15" customHeight="1" x14ac:dyDescent="0.25">
      <c r="B180" s="55"/>
      <c r="C180" s="56" t="s">
        <v>92</v>
      </c>
      <c r="D180" s="57"/>
      <c r="E180" s="58">
        <v>0</v>
      </c>
      <c r="F180" s="59">
        <v>16319.98</v>
      </c>
      <c r="G180" s="48">
        <f t="shared" si="16"/>
        <v>16319.98</v>
      </c>
      <c r="H180" s="63">
        <v>30915.82</v>
      </c>
      <c r="I180" s="63">
        <v>30915.82</v>
      </c>
      <c r="J180" s="49">
        <f t="shared" si="17"/>
        <v>30915.82</v>
      </c>
      <c r="L180" s="51"/>
    </row>
    <row r="181" spans="2:12" s="60" customFormat="1" ht="15" customHeight="1" x14ac:dyDescent="0.25">
      <c r="B181" s="55"/>
      <c r="C181" s="56" t="s">
        <v>93</v>
      </c>
      <c r="D181" s="57"/>
      <c r="E181" s="58">
        <v>0</v>
      </c>
      <c r="F181" s="59">
        <v>958</v>
      </c>
      <c r="G181" s="48">
        <f t="shared" si="16"/>
        <v>958</v>
      </c>
      <c r="H181" s="63">
        <v>5971.13</v>
      </c>
      <c r="I181" s="63">
        <v>5971.13</v>
      </c>
      <c r="J181" s="49">
        <f t="shared" si="17"/>
        <v>5971.13</v>
      </c>
      <c r="L181" s="51"/>
    </row>
    <row r="182" spans="2:12" s="60" customFormat="1" ht="15" customHeight="1" x14ac:dyDescent="0.25">
      <c r="B182" s="55"/>
      <c r="C182" s="56" t="s">
        <v>94</v>
      </c>
      <c r="D182" s="57"/>
      <c r="E182" s="58">
        <v>0</v>
      </c>
      <c r="F182" s="59">
        <v>299000</v>
      </c>
      <c r="G182" s="48">
        <f t="shared" si="16"/>
        <v>299000</v>
      </c>
      <c r="H182" s="63">
        <v>423429.09</v>
      </c>
      <c r="I182" s="63">
        <v>423429.09</v>
      </c>
      <c r="J182" s="49">
        <f t="shared" si="17"/>
        <v>423429.09</v>
      </c>
      <c r="L182" s="51"/>
    </row>
    <row r="183" spans="2:12" s="60" customFormat="1" ht="15" customHeight="1" x14ac:dyDescent="0.25">
      <c r="B183" s="55"/>
      <c r="C183" s="56" t="s">
        <v>95</v>
      </c>
      <c r="D183" s="57"/>
      <c r="E183" s="58">
        <v>0</v>
      </c>
      <c r="F183" s="59">
        <v>35</v>
      </c>
      <c r="G183" s="48">
        <f t="shared" si="16"/>
        <v>35</v>
      </c>
      <c r="H183" s="63">
        <v>35</v>
      </c>
      <c r="I183" s="63">
        <v>35</v>
      </c>
      <c r="J183" s="49">
        <f t="shared" si="17"/>
        <v>35</v>
      </c>
      <c r="L183" s="51"/>
    </row>
    <row r="184" spans="2:12" s="60" customFormat="1" ht="35.25" customHeight="1" x14ac:dyDescent="0.25">
      <c r="B184" s="55"/>
      <c r="C184" s="126" t="s">
        <v>96</v>
      </c>
      <c r="D184" s="127"/>
      <c r="E184" s="129">
        <f t="shared" ref="E184:J184" si="18">SUM(E185)</f>
        <v>36000000</v>
      </c>
      <c r="F184" s="133">
        <f t="shared" si="18"/>
        <v>6122169</v>
      </c>
      <c r="G184" s="134">
        <f t="shared" si="18"/>
        <v>42122169</v>
      </c>
      <c r="H184" s="135">
        <f t="shared" si="18"/>
        <v>31958428</v>
      </c>
      <c r="I184" s="135">
        <f t="shared" si="18"/>
        <v>31958428</v>
      </c>
      <c r="J184" s="136">
        <f t="shared" si="18"/>
        <v>-4041572</v>
      </c>
    </row>
    <row r="185" spans="2:12" s="60" customFormat="1" ht="15" customHeight="1" x14ac:dyDescent="0.25">
      <c r="B185" s="55"/>
      <c r="C185" s="56" t="s">
        <v>97</v>
      </c>
      <c r="D185" s="57"/>
      <c r="E185" s="58">
        <v>36000000</v>
      </c>
      <c r="F185" s="68">
        <v>6122169</v>
      </c>
      <c r="G185" s="48">
        <f>E185+F185</f>
        <v>42122169</v>
      </c>
      <c r="H185" s="63">
        <v>31958428</v>
      </c>
      <c r="I185" s="63">
        <v>31958428</v>
      </c>
      <c r="J185" s="49">
        <f>I185-E185</f>
        <v>-4041572</v>
      </c>
      <c r="L185" s="51"/>
    </row>
    <row r="186" spans="2:12" s="51" customFormat="1" ht="24.75" customHeight="1" x14ac:dyDescent="0.25">
      <c r="B186" s="55"/>
      <c r="C186" s="126" t="s">
        <v>98</v>
      </c>
      <c r="D186" s="127"/>
      <c r="E186" s="129">
        <f t="shared" ref="E186:J186" si="19">SUM(E187)</f>
        <v>18640375.800000001</v>
      </c>
      <c r="F186" s="133">
        <f t="shared" si="19"/>
        <v>16359624.199999999</v>
      </c>
      <c r="G186" s="134">
        <f t="shared" si="19"/>
        <v>35000000</v>
      </c>
      <c r="H186" s="135">
        <f t="shared" si="19"/>
        <v>0</v>
      </c>
      <c r="I186" s="135">
        <f t="shared" si="19"/>
        <v>0</v>
      </c>
      <c r="J186" s="136">
        <f t="shared" si="19"/>
        <v>-18640375.800000001</v>
      </c>
    </row>
    <row r="187" spans="2:12" s="43" customFormat="1" ht="23.25" customHeight="1" x14ac:dyDescent="0.25">
      <c r="B187" s="118"/>
      <c r="C187" s="119" t="s">
        <v>99</v>
      </c>
      <c r="D187" s="120"/>
      <c r="E187" s="73">
        <v>18640375.800000001</v>
      </c>
      <c r="F187" s="68">
        <v>16359624.199999999</v>
      </c>
      <c r="G187" s="74">
        <f>E187+F187</f>
        <v>35000000</v>
      </c>
      <c r="H187" s="121">
        <v>0</v>
      </c>
      <c r="I187" s="121">
        <v>0</v>
      </c>
      <c r="J187" s="75">
        <f>I187-E187</f>
        <v>-18640375.800000001</v>
      </c>
    </row>
    <row r="188" spans="2:12" s="43" customFormat="1" ht="14.25" customHeight="1" x14ac:dyDescent="0.25">
      <c r="B188" s="118" t="s">
        <v>100</v>
      </c>
      <c r="C188" s="137"/>
      <c r="D188" s="138"/>
      <c r="E188" s="139">
        <v>0</v>
      </c>
      <c r="F188" s="140">
        <v>0</v>
      </c>
      <c r="G188" s="141">
        <f>G189</f>
        <v>0</v>
      </c>
      <c r="H188" s="142">
        <v>0</v>
      </c>
      <c r="I188" s="142">
        <v>0</v>
      </c>
      <c r="J188" s="143">
        <f>I188-E188</f>
        <v>0</v>
      </c>
    </row>
    <row r="189" spans="2:12" s="43" customFormat="1" ht="13.5" customHeight="1" x14ac:dyDescent="0.25">
      <c r="B189" s="118"/>
      <c r="C189" s="119" t="s">
        <v>100</v>
      </c>
      <c r="D189" s="120"/>
      <c r="E189" s="73">
        <v>0</v>
      </c>
      <c r="F189" s="68">
        <v>0</v>
      </c>
      <c r="G189" s="74">
        <f>E189+F189</f>
        <v>0</v>
      </c>
      <c r="H189" s="121">
        <v>0</v>
      </c>
      <c r="I189" s="121">
        <v>0</v>
      </c>
      <c r="J189" s="75">
        <f>I189-E189</f>
        <v>0</v>
      </c>
    </row>
    <row r="190" spans="2:12" s="51" customFormat="1" ht="11.25" customHeight="1" x14ac:dyDescent="0.25">
      <c r="B190" s="144"/>
      <c r="C190" s="145"/>
      <c r="D190" s="146"/>
      <c r="E190" s="147">
        <v>0</v>
      </c>
      <c r="F190" s="68">
        <v>0</v>
      </c>
      <c r="G190" s="147">
        <v>0</v>
      </c>
      <c r="H190" s="147">
        <v>0</v>
      </c>
      <c r="I190" s="147">
        <v>0</v>
      </c>
      <c r="J190" s="148">
        <v>0</v>
      </c>
    </row>
    <row r="191" spans="2:12" s="51" customFormat="1" ht="20.25" customHeight="1" x14ac:dyDescent="0.25">
      <c r="B191" s="149"/>
      <c r="C191" s="150" t="s">
        <v>101</v>
      </c>
      <c r="D191" s="151"/>
      <c r="E191" s="152">
        <f>SUM(E109,E113,E184,E186)</f>
        <v>846633045.26999998</v>
      </c>
      <c r="F191" s="152">
        <f>SUM(F109,F113,F184,F186)</f>
        <v>25218534.75</v>
      </c>
      <c r="G191" s="152">
        <f>SUM(G109,G113,G184,G186)</f>
        <v>871851580.0200001</v>
      </c>
      <c r="H191" s="152">
        <f>SUM(H109,H113,H184,H186)</f>
        <v>623441580.14000046</v>
      </c>
      <c r="I191" s="152">
        <f>SUM(I109,I113,I184,I186)</f>
        <v>623441580.14000046</v>
      </c>
      <c r="J191" s="153">
        <v>0</v>
      </c>
    </row>
    <row r="192" spans="2:12" s="51" customFormat="1" ht="12.75" customHeight="1" thickBot="1" x14ac:dyDescent="0.3">
      <c r="B192" s="154"/>
      <c r="C192" s="155"/>
      <c r="D192" s="155"/>
      <c r="E192" s="155"/>
      <c r="F192" s="155"/>
      <c r="G192" s="155"/>
      <c r="H192" s="156" t="s">
        <v>113</v>
      </c>
      <c r="I192" s="157"/>
      <c r="J192" s="158"/>
    </row>
    <row r="193" spans="2:10" s="51" customFormat="1" ht="9" hidden="1" customHeight="1" x14ac:dyDescent="0.25">
      <c r="B193" s="159"/>
      <c r="C193" s="159"/>
      <c r="D193" s="159"/>
      <c r="E193" s="159"/>
      <c r="F193" s="159"/>
      <c r="G193" s="159"/>
      <c r="H193" s="159"/>
      <c r="I193" s="159"/>
      <c r="J193" s="159"/>
    </row>
    <row r="194" spans="2:10" s="51" customFormat="1" ht="12.75" hidden="1" customHeight="1" x14ac:dyDescent="0.25">
      <c r="B194" s="160" t="s">
        <v>114</v>
      </c>
      <c r="C194" s="160"/>
      <c r="D194" s="160"/>
      <c r="E194" s="160"/>
      <c r="F194" s="160"/>
      <c r="G194" s="160"/>
      <c r="H194" s="160"/>
      <c r="I194" s="160"/>
      <c r="J194" s="160"/>
    </row>
    <row r="195" spans="2:10" s="51" customFormat="1" ht="12" hidden="1" customHeight="1" x14ac:dyDescent="0.25">
      <c r="B195" s="161" t="s">
        <v>115</v>
      </c>
      <c r="C195" s="161"/>
      <c r="D195" s="161"/>
      <c r="E195" s="161"/>
      <c r="F195" s="161"/>
      <c r="G195" s="161"/>
      <c r="H195" s="161"/>
      <c r="I195" s="161"/>
      <c r="J195" s="161"/>
    </row>
    <row r="196" spans="2:10" s="51" customFormat="1" ht="33.75" hidden="1" customHeight="1" x14ac:dyDescent="0.25">
      <c r="B196" s="162" t="s">
        <v>116</v>
      </c>
      <c r="C196" s="162"/>
      <c r="D196" s="162"/>
      <c r="E196" s="162"/>
      <c r="F196" s="162"/>
      <c r="G196" s="162"/>
      <c r="H196" s="162"/>
      <c r="I196" s="162"/>
      <c r="J196" s="162"/>
    </row>
    <row r="197" spans="2:10" s="51" customFormat="1" ht="33.75" hidden="1" customHeight="1" x14ac:dyDescent="0.25">
      <c r="B197" s="163"/>
      <c r="C197" s="163"/>
      <c r="D197" s="163"/>
      <c r="E197" s="164"/>
      <c r="F197" s="164"/>
      <c r="G197" s="164"/>
      <c r="H197" s="164"/>
      <c r="I197" s="164"/>
      <c r="J197" s="164"/>
    </row>
    <row r="198" spans="2:10" s="51" customFormat="1" hidden="1" x14ac:dyDescent="0.25"/>
    <row r="199" spans="2:10" s="51" customFormat="1" hidden="1" x14ac:dyDescent="0.25"/>
    <row r="200" spans="2:10" s="51" customFormat="1" hidden="1" x14ac:dyDescent="0.25"/>
    <row r="201" spans="2:10" s="51" customFormat="1" hidden="1" x14ac:dyDescent="0.25"/>
    <row r="202" spans="2:10" s="51" customFormat="1" hidden="1" x14ac:dyDescent="0.25"/>
    <row r="203" spans="2:10" s="51" customFormat="1" hidden="1" x14ac:dyDescent="0.25"/>
    <row r="204" spans="2:10" s="51" customFormat="1" hidden="1" x14ac:dyDescent="0.25"/>
    <row r="205" spans="2:10" s="51" customFormat="1" hidden="1" x14ac:dyDescent="0.25"/>
    <row r="206" spans="2:10" s="51" customFormat="1" x14ac:dyDescent="0.25">
      <c r="E206" s="165"/>
      <c r="F206" s="165"/>
      <c r="G206" s="165"/>
      <c r="H206" s="165"/>
      <c r="I206" s="165"/>
      <c r="J206" s="165"/>
    </row>
    <row r="207" spans="2:10" s="51" customFormat="1" x14ac:dyDescent="0.25">
      <c r="E207" s="166"/>
      <c r="F207" s="166"/>
      <c r="G207" s="166"/>
      <c r="H207" s="166"/>
      <c r="I207" s="166"/>
      <c r="J207" s="165"/>
    </row>
    <row r="208" spans="2:10" s="51" customFormat="1" x14ac:dyDescent="0.25">
      <c r="E208" s="167"/>
      <c r="F208" s="167"/>
      <c r="G208" s="165"/>
      <c r="H208" s="165"/>
      <c r="I208" s="165"/>
      <c r="J208" s="50"/>
    </row>
    <row r="209" spans="3:10" s="51" customFormat="1" x14ac:dyDescent="0.25">
      <c r="E209" s="50"/>
      <c r="F209" s="50"/>
      <c r="G209" s="50"/>
      <c r="H209" s="50"/>
      <c r="I209" s="50"/>
    </row>
    <row r="210" spans="3:10" s="51" customFormat="1" x14ac:dyDescent="0.25">
      <c r="E210" s="165"/>
      <c r="F210" s="165"/>
      <c r="G210" s="165"/>
      <c r="H210" s="165"/>
      <c r="I210" s="165"/>
      <c r="J210" s="165"/>
    </row>
    <row r="211" spans="3:10" s="51" customFormat="1" x14ac:dyDescent="0.25">
      <c r="C211" s="168"/>
      <c r="E211" s="165"/>
      <c r="F211" s="165"/>
      <c r="G211" s="165"/>
      <c r="H211" s="165"/>
      <c r="I211" s="165"/>
      <c r="J211" s="165"/>
    </row>
    <row r="212" spans="3:10" s="51" customFormat="1" x14ac:dyDescent="0.25">
      <c r="C212" s="168"/>
      <c r="E212" s="165"/>
      <c r="F212" s="165"/>
      <c r="G212" s="165"/>
      <c r="H212" s="165"/>
      <c r="I212" s="165"/>
      <c r="J212" s="165"/>
    </row>
    <row r="213" spans="3:10" s="51" customFormat="1" x14ac:dyDescent="0.25">
      <c r="C213" s="168"/>
      <c r="E213" s="165"/>
      <c r="F213" s="165"/>
      <c r="G213" s="165"/>
      <c r="H213" s="165"/>
      <c r="I213" s="165"/>
      <c r="J213" s="165"/>
    </row>
    <row r="214" spans="3:10" s="51" customFormat="1" x14ac:dyDescent="0.25"/>
    <row r="215" spans="3:10" s="51" customFormat="1" x14ac:dyDescent="0.25"/>
    <row r="216" spans="3:10" s="51" customFormat="1" x14ac:dyDescent="0.25"/>
    <row r="217" spans="3:10" s="51" customFormat="1" x14ac:dyDescent="0.25">
      <c r="E217" s="165"/>
      <c r="F217" s="165"/>
      <c r="G217" s="165"/>
      <c r="H217" s="165"/>
      <c r="I217" s="165"/>
      <c r="J217" s="165"/>
    </row>
    <row r="218" spans="3:10" s="51" customFormat="1" x14ac:dyDescent="0.25"/>
    <row r="219" spans="3:10" s="51" customFormat="1" x14ac:dyDescent="0.25"/>
    <row r="220" spans="3:10" s="51" customFormat="1" x14ac:dyDescent="0.25"/>
    <row r="221" spans="3:10" s="51" customFormat="1" x14ac:dyDescent="0.25">
      <c r="E221" s="165"/>
      <c r="F221" s="165"/>
      <c r="G221" s="165"/>
      <c r="H221" s="165"/>
      <c r="I221" s="165"/>
      <c r="J221" s="165"/>
    </row>
    <row r="222" spans="3:10" s="51" customFormat="1" x14ac:dyDescent="0.25"/>
    <row r="223" spans="3:10" s="51" customFormat="1" x14ac:dyDescent="0.25">
      <c r="E223" s="165"/>
      <c r="F223" s="165"/>
      <c r="G223" s="165"/>
      <c r="H223" s="165"/>
      <c r="I223" s="165"/>
      <c r="J223" s="165"/>
    </row>
    <row r="224" spans="3:10" s="51" customFormat="1" x14ac:dyDescent="0.25">
      <c r="E224" s="165"/>
      <c r="F224" s="165"/>
      <c r="G224" s="165"/>
      <c r="H224" s="165"/>
      <c r="I224" s="165"/>
      <c r="J224" s="165"/>
    </row>
    <row r="225" spans="5:10" s="51" customFormat="1" x14ac:dyDescent="0.25">
      <c r="E225" s="165"/>
      <c r="F225" s="165"/>
      <c r="G225" s="165"/>
      <c r="H225" s="165"/>
      <c r="I225" s="165"/>
      <c r="J225" s="165"/>
    </row>
    <row r="226" spans="5:10" s="51" customFormat="1" x14ac:dyDescent="0.25">
      <c r="E226" s="165"/>
      <c r="F226" s="165"/>
      <c r="G226" s="165"/>
      <c r="H226" s="165"/>
      <c r="I226" s="165"/>
      <c r="J226" s="165"/>
    </row>
    <row r="227" spans="5:10" s="51" customFormat="1" x14ac:dyDescent="0.25"/>
    <row r="228" spans="5:10" s="51" customFormat="1" x14ac:dyDescent="0.25">
      <c r="E228" s="165"/>
      <c r="F228" s="165"/>
      <c r="G228" s="165"/>
      <c r="H228" s="165"/>
      <c r="I228" s="165"/>
      <c r="J228" s="165"/>
    </row>
    <row r="229" spans="5:10" s="51" customFormat="1" x14ac:dyDescent="0.25"/>
    <row r="230" spans="5:10" s="51" customFormat="1" x14ac:dyDescent="0.25"/>
    <row r="231" spans="5:10" s="51" customFormat="1" x14ac:dyDescent="0.25"/>
    <row r="235" spans="5:10" x14ac:dyDescent="0.25">
      <c r="E235" s="169"/>
      <c r="F235" s="169"/>
      <c r="G235" s="169"/>
      <c r="H235" s="88"/>
      <c r="I235" s="88"/>
    </row>
    <row r="237" spans="5:10" x14ac:dyDescent="0.25">
      <c r="E237" s="169"/>
      <c r="F237" s="169"/>
      <c r="G237" s="169"/>
      <c r="H237" s="88"/>
      <c r="I237" s="88"/>
      <c r="J237" s="170"/>
    </row>
    <row r="240" spans="5:10" x14ac:dyDescent="0.25">
      <c r="E240" s="169"/>
      <c r="F240" s="169"/>
      <c r="G240" s="169"/>
      <c r="H240" s="88"/>
      <c r="I240" s="88"/>
      <c r="J240" s="169"/>
    </row>
  </sheetData>
  <mergeCells count="194">
    <mergeCell ref="B196:J196"/>
    <mergeCell ref="C191:D191"/>
    <mergeCell ref="J191:J192"/>
    <mergeCell ref="H192:I192"/>
    <mergeCell ref="B193:J193"/>
    <mergeCell ref="B194:J194"/>
    <mergeCell ref="B195:J195"/>
    <mergeCell ref="C183:D183"/>
    <mergeCell ref="C184:D184"/>
    <mergeCell ref="C185:D185"/>
    <mergeCell ref="C186:D186"/>
    <mergeCell ref="C187:D187"/>
    <mergeCell ref="C189:D189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  <mergeCell ref="C145:D145"/>
    <mergeCell ref="C146:D146"/>
    <mergeCell ref="C134:D134"/>
    <mergeCell ref="C135:D135"/>
    <mergeCell ref="C136:D136"/>
    <mergeCell ref="C138:D138"/>
    <mergeCell ref="C139:D139"/>
    <mergeCell ref="C140:D140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B107:D107"/>
    <mergeCell ref="C108:D108"/>
    <mergeCell ref="C109:D109"/>
    <mergeCell ref="B98:D98"/>
    <mergeCell ref="C99:D99"/>
    <mergeCell ref="C100:D100"/>
    <mergeCell ref="C101:D101"/>
    <mergeCell ref="C102:D102"/>
    <mergeCell ref="C103:D103"/>
    <mergeCell ref="B91:D91"/>
    <mergeCell ref="C93:D93"/>
    <mergeCell ref="J93:J94"/>
    <mergeCell ref="H94:I94"/>
    <mergeCell ref="B95:D97"/>
    <mergeCell ref="E95:I95"/>
    <mergeCell ref="J95:J96"/>
    <mergeCell ref="C85:D85"/>
    <mergeCell ref="C86:D86"/>
    <mergeCell ref="B87:D87"/>
    <mergeCell ref="C88:D88"/>
    <mergeCell ref="B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B15:D15"/>
    <mergeCell ref="B16:D16"/>
    <mergeCell ref="C17:D17"/>
    <mergeCell ref="C18:D18"/>
    <mergeCell ref="B7:D7"/>
    <mergeCell ref="B8:D8"/>
    <mergeCell ref="B9:D9"/>
    <mergeCell ref="B10:D10"/>
    <mergeCell ref="B11:D11"/>
    <mergeCell ref="C12:D12"/>
    <mergeCell ref="B1:J1"/>
    <mergeCell ref="B2:J2"/>
    <mergeCell ref="B3:J3"/>
    <mergeCell ref="B4:D6"/>
    <mergeCell ref="E4:I4"/>
    <mergeCell ref="J4:J5"/>
  </mergeCells>
  <printOptions horizontalCentered="1"/>
  <pageMargins left="0.55118110236220474" right="0.27559055118110237" top="0.82677165354330717" bottom="1.5354330708661419" header="0" footer="0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ok SEP-2023 det por concept </vt:lpstr>
      <vt:lpstr>'ok SEP-2023 det por concept '!Área_de_impresión</vt:lpstr>
      <vt:lpstr>'ok SEP-2023 det por concept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2023-11-09T15:21:02Z</dcterms:created>
  <dcterms:modified xsi:type="dcterms:W3CDTF">2023-11-09T15:29:32Z</dcterms:modified>
</cp:coreProperties>
</file>