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ok MAR-2023 det por concepto" sheetId="1" r:id="rId1"/>
  </sheets>
  <definedNames>
    <definedName name="_xlnm._FilterDatabase" localSheetId="0" hidden="1">'ok MAR-2023 det por concepto'!$B$114:$J$114</definedName>
    <definedName name="_xlnm.Print_Titles" localSheetId="0">'ok MAR-2023 det por concepto'!$1:$6</definedName>
  </definedNames>
  <calcPr calcId="144525"/>
</workbook>
</file>

<file path=xl/calcChain.xml><?xml version="1.0" encoding="utf-8"?>
<calcChain xmlns="http://schemas.openxmlformats.org/spreadsheetml/2006/main">
  <c r="J199" i="1" l="1"/>
  <c r="G199" i="1"/>
  <c r="G198" i="1" s="1"/>
  <c r="J198" i="1"/>
  <c r="J197" i="1"/>
  <c r="J196" i="1" s="1"/>
  <c r="G197" i="1"/>
  <c r="I196" i="1"/>
  <c r="H196" i="1"/>
  <c r="G196" i="1"/>
  <c r="F196" i="1"/>
  <c r="E196" i="1"/>
  <c r="J195" i="1"/>
  <c r="J194" i="1" s="1"/>
  <c r="G195" i="1"/>
  <c r="I194" i="1"/>
  <c r="H194" i="1"/>
  <c r="G194" i="1"/>
  <c r="F194" i="1"/>
  <c r="E194" i="1"/>
  <c r="J193" i="1"/>
  <c r="G193" i="1"/>
  <c r="J192" i="1"/>
  <c r="G192" i="1"/>
  <c r="J191" i="1"/>
  <c r="G191" i="1"/>
  <c r="J190" i="1"/>
  <c r="G190" i="1"/>
  <c r="J189" i="1"/>
  <c r="G189" i="1"/>
  <c r="J188" i="1"/>
  <c r="G188" i="1"/>
  <c r="J187" i="1"/>
  <c r="G187" i="1"/>
  <c r="J186" i="1"/>
  <c r="G186" i="1"/>
  <c r="J185" i="1"/>
  <c r="G185" i="1"/>
  <c r="J184" i="1"/>
  <c r="G184" i="1"/>
  <c r="J183" i="1"/>
  <c r="G183" i="1"/>
  <c r="J182" i="1"/>
  <c r="G182" i="1"/>
  <c r="J181" i="1"/>
  <c r="G181" i="1"/>
  <c r="J180" i="1"/>
  <c r="G180" i="1"/>
  <c r="J179" i="1"/>
  <c r="G179" i="1"/>
  <c r="J178" i="1"/>
  <c r="G178" i="1"/>
  <c r="J177" i="1"/>
  <c r="G177" i="1"/>
  <c r="J176" i="1"/>
  <c r="G176" i="1"/>
  <c r="J175" i="1"/>
  <c r="G175" i="1"/>
  <c r="J174" i="1"/>
  <c r="G174" i="1"/>
  <c r="J173" i="1"/>
  <c r="G173" i="1"/>
  <c r="J172" i="1"/>
  <c r="G172" i="1"/>
  <c r="J171" i="1"/>
  <c r="G171" i="1"/>
  <c r="J170" i="1"/>
  <c r="G170" i="1"/>
  <c r="J169" i="1"/>
  <c r="G169" i="1"/>
  <c r="J168" i="1"/>
  <c r="G168" i="1"/>
  <c r="J167" i="1"/>
  <c r="G167" i="1"/>
  <c r="J166" i="1"/>
  <c r="G166" i="1"/>
  <c r="J165" i="1"/>
  <c r="G165" i="1"/>
  <c r="J164" i="1"/>
  <c r="G164" i="1"/>
  <c r="J163" i="1"/>
  <c r="G163" i="1"/>
  <c r="J162" i="1"/>
  <c r="G162" i="1"/>
  <c r="J161" i="1"/>
  <c r="G161" i="1"/>
  <c r="J160" i="1"/>
  <c r="G160" i="1"/>
  <c r="J159" i="1"/>
  <c r="G159" i="1"/>
  <c r="J158" i="1"/>
  <c r="G158" i="1"/>
  <c r="J157" i="1"/>
  <c r="G157" i="1"/>
  <c r="J156" i="1"/>
  <c r="G156" i="1"/>
  <c r="J155" i="1"/>
  <c r="G155" i="1"/>
  <c r="J154" i="1"/>
  <c r="G154" i="1"/>
  <c r="J153" i="1"/>
  <c r="G153" i="1"/>
  <c r="J152" i="1"/>
  <c r="G152" i="1"/>
  <c r="J151" i="1"/>
  <c r="G151" i="1"/>
  <c r="J150" i="1"/>
  <c r="G150" i="1"/>
  <c r="J149" i="1"/>
  <c r="G149" i="1"/>
  <c r="J148" i="1"/>
  <c r="G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J138" i="1"/>
  <c r="G138" i="1"/>
  <c r="J137" i="1"/>
  <c r="G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J127" i="1"/>
  <c r="G127" i="1"/>
  <c r="J126" i="1"/>
  <c r="G126" i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J118" i="1" s="1"/>
  <c r="G119" i="1"/>
  <c r="G118" i="1" s="1"/>
  <c r="I118" i="1"/>
  <c r="H118" i="1"/>
  <c r="F118" i="1"/>
  <c r="E118" i="1"/>
  <c r="J117" i="1"/>
  <c r="G117" i="1"/>
  <c r="J116" i="1"/>
  <c r="G116" i="1"/>
  <c r="J115" i="1"/>
  <c r="J114" i="1" s="1"/>
  <c r="G115" i="1"/>
  <c r="I114" i="1"/>
  <c r="I201" i="1" s="1"/>
  <c r="H114" i="1"/>
  <c r="H201" i="1" s="1"/>
  <c r="G114" i="1"/>
  <c r="F114" i="1"/>
  <c r="F201" i="1" s="1"/>
  <c r="E114" i="1"/>
  <c r="E201" i="1" s="1"/>
  <c r="I112" i="1"/>
  <c r="F112" i="1"/>
  <c r="E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J105" i="1"/>
  <c r="G105" i="1"/>
  <c r="J104" i="1"/>
  <c r="J103" i="1" s="1"/>
  <c r="G104" i="1"/>
  <c r="G103" i="1" s="1"/>
  <c r="I103" i="1"/>
  <c r="H103" i="1"/>
  <c r="F103" i="1"/>
  <c r="E103" i="1"/>
  <c r="J96" i="1"/>
  <c r="J95" i="1"/>
  <c r="G95" i="1"/>
  <c r="J94" i="1"/>
  <c r="I94" i="1"/>
  <c r="H94" i="1"/>
  <c r="G94" i="1"/>
  <c r="F94" i="1"/>
  <c r="E94" i="1"/>
  <c r="J93" i="1"/>
  <c r="G93" i="1"/>
  <c r="J92" i="1"/>
  <c r="I92" i="1"/>
  <c r="H92" i="1"/>
  <c r="G92" i="1"/>
  <c r="F92" i="1"/>
  <c r="E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J16" i="1" s="1"/>
  <c r="G20" i="1"/>
  <c r="J19" i="1"/>
  <c r="G19" i="1"/>
  <c r="J18" i="1"/>
  <c r="G18" i="1"/>
  <c r="J17" i="1"/>
  <c r="G17" i="1"/>
  <c r="G16" i="1" s="1"/>
  <c r="I16" i="1"/>
  <c r="H16" i="1"/>
  <c r="F16" i="1"/>
  <c r="E16" i="1"/>
  <c r="G15" i="1"/>
  <c r="J14" i="1"/>
  <c r="G14" i="1"/>
  <c r="J13" i="1"/>
  <c r="J11" i="1" s="1"/>
  <c r="G13" i="1"/>
  <c r="J12" i="1"/>
  <c r="G12" i="1"/>
  <c r="G11" i="1" s="1"/>
  <c r="I11" i="1"/>
  <c r="I98" i="1" s="1"/>
  <c r="H11" i="1"/>
  <c r="H98" i="1" s="1"/>
  <c r="F11" i="1"/>
  <c r="F98" i="1" s="1"/>
  <c r="E11" i="1"/>
  <c r="E98" i="1" s="1"/>
  <c r="J10" i="1"/>
  <c r="G10" i="1"/>
  <c r="J9" i="1"/>
  <c r="G9" i="1"/>
  <c r="J8" i="1"/>
  <c r="G8" i="1"/>
  <c r="J7" i="1"/>
  <c r="G7" i="1"/>
  <c r="G98" i="1" s="1"/>
  <c r="E6" i="1"/>
  <c r="J112" i="1" l="1"/>
  <c r="G201" i="1"/>
  <c r="G112" i="1"/>
  <c r="H112" i="1"/>
</calcChain>
</file>

<file path=xl/sharedStrings.xml><?xml version="1.0" encoding="utf-8"?>
<sst xmlns="http://schemas.openxmlformats.org/spreadsheetml/2006/main" count="227" uniqueCount="124">
  <si>
    <t>NOMBRE DEL ENTE: COMISIÓN DE AGUA POTABLE Y ALCANTARILLADO DEL MUNICIPIO DE ACAPULCO</t>
  </si>
  <si>
    <t>Estado Analítico de Ingresos</t>
  </si>
  <si>
    <t>Del 01 de Enero al 31 de Marzo 2023</t>
  </si>
  <si>
    <t>Estado Analítico de Ingresos Por 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</si>
  <si>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</si>
  <si>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</si>
  <si>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</si>
  <si>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</si>
  <si>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</si>
  <si>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</si>
  <si>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</si>
  <si>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</si>
  <si>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</si>
  <si>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</si>
  <si>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</si>
  <si>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</si>
  <si>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</si>
  <si>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</si>
  <si>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</si>
  <si>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</si>
  <si>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</si>
  <si>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</si>
  <si>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</si>
  <si>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</si>
  <si>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</si>
  <si>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</si>
  <si>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</si>
  <si>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</si>
  <si>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</si>
  <si>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</si>
  <si>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</si>
  <si>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Servicios de Saneamiento tasa 16%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</si>
  <si>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</si>
  <si>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</si>
  <si>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</si>
  <si>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</si>
  <si>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</si>
  <si>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</si>
  <si>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</si>
  <si>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</si>
  <si>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</si>
  <si>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</si>
  <si>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</si>
  <si>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</si>
  <si>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</si>
  <si>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</si>
  <si>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</si>
  <si>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</si>
  <si>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Material de Conexion tasa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</si>
  <si>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</si>
  <si>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</si>
  <si>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</si>
  <si>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</si>
  <si>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</si>
  <si>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</si>
  <si>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</si>
  <si>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</si>
  <si>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</si>
  <si>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</si>
  <si>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</si>
  <si>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</si>
  <si>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</si>
  <si>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</si>
  <si>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</si>
  <si>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</si>
  <si>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</si>
  <si>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</si>
  <si>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Diámetro tasa 0%</t>
  </si>
  <si>
    <t>Reducción de Diámetro tasa 16%</t>
  </si>
  <si>
    <t>Reducción de Diametro tasa 0%</t>
  </si>
  <si>
    <t>Reducción de Diametro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</si>
  <si>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</si>
  <si>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</si>
  <si>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</si>
  <si>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</si>
  <si>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</si>
  <si>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</si>
  <si>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</si>
  <si>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</si>
  <si>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</si>
  <si>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</si>
  <si>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</si>
  <si>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</si>
  <si>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</si>
  <si>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</si>
  <si>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</si>
  <si>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</si>
  <si>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</si>
  <si>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</si>
  <si>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</si>
  <si>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</si>
  <si>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Recuperación de Seguros tasa 0%</t>
  </si>
  <si>
    <t>I.DEV-RECUPERACIÓN DE SEGUROS TASA 0%</t>
  </si>
  <si>
    <t>Pago de Gafete tasa 0%</t>
  </si>
  <si>
    <t>Limpieza de Fosas Septicas 0%</t>
  </si>
  <si>
    <t>Limpieza de Fosas Septicas 16%</t>
  </si>
  <si>
    <t>Limpiezas de fosas septicas Tasa 16%</t>
  </si>
  <si>
    <t>Sobrante de Caja</t>
  </si>
  <si>
    <t>20% Penalizacion por Cheque Devuelto 0%</t>
  </si>
  <si>
    <t>Rep. Por Daños a la Red Hidrosanit. 16%</t>
  </si>
  <si>
    <t>Actualizacion isr por pago indebidos</t>
  </si>
  <si>
    <t xml:space="preserve">Recuperación por Responsabilidad p </t>
  </si>
  <si>
    <t xml:space="preserve">Participaciones, Aportaciones, Convenios, Incentivos Derivados de la Colaboración Fiscal y Fondos  Distintos de Aportaciones </t>
  </si>
  <si>
    <t>Devolucion de isr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</si>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</sst>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7" fillId="0" borderId="0"/>
    <xf numFmtId="0" fontId="24" fillId="0" borderId="0">
      <alignment wrapText="1"/>
    </xf>
    <xf numFmtId="0" fontId="2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51">
    <xf numFmtId="0" fontId="0" fillId="0" borderId="0" xfId="0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0" fontId="1" fillId="0" borderId="0" xfId="3"/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13" xfId="2" applyNumberFormat="1" applyFont="1" applyFill="1" applyBorder="1" applyAlignment="1" applyProtection="1">
      <alignment horizontal="center" vertical="center" wrapText="1"/>
    </xf>
    <xf numFmtId="37" fontId="4" fillId="2" borderId="14" xfId="2" applyNumberFormat="1" applyFont="1" applyFill="1" applyBorder="1" applyAlignment="1" applyProtection="1">
      <alignment horizontal="center" vertical="center"/>
    </xf>
    <xf numFmtId="37" fontId="4" fillId="2" borderId="15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/>
    </xf>
    <xf numFmtId="37" fontId="4" fillId="2" borderId="18" xfId="2" applyNumberFormat="1" applyFont="1" applyFill="1" applyBorder="1" applyAlignment="1" applyProtection="1">
      <alignment horizontal="center"/>
    </xf>
    <xf numFmtId="0" fontId="5" fillId="3" borderId="1" xfId="4" applyFont="1" applyFill="1" applyBorder="1" applyAlignment="1">
      <alignment horizontal="left" vertical="center" wrapText="1"/>
    </xf>
    <xf numFmtId="0" fontId="5" fillId="3" borderId="2" xfId="4" applyFont="1" applyFill="1" applyBorder="1" applyAlignment="1">
      <alignment horizontal="left" vertical="center" wrapText="1"/>
    </xf>
    <xf numFmtId="0" fontId="5" fillId="3" borderId="6" xfId="4" applyFont="1" applyFill="1" applyBorder="1" applyAlignment="1">
      <alignment horizontal="left" vertical="center" wrapText="1"/>
    </xf>
    <xf numFmtId="43" fontId="6" fillId="3" borderId="6" xfId="2" applyFont="1" applyFill="1" applyBorder="1" applyAlignment="1" applyProtection="1">
      <alignment horizontal="right"/>
      <protection locked="0"/>
    </xf>
    <xf numFmtId="43" fontId="6" fillId="3" borderId="19" xfId="2" applyFont="1" applyFill="1" applyBorder="1" applyAlignment="1" applyProtection="1">
      <alignment horizontal="right"/>
    </xf>
    <xf numFmtId="43" fontId="6" fillId="3" borderId="3" xfId="2" applyFont="1" applyFill="1" applyBorder="1" applyAlignment="1" applyProtection="1">
      <alignment horizontal="right"/>
    </xf>
    <xf numFmtId="0" fontId="5" fillId="3" borderId="20" xfId="4" applyFont="1" applyFill="1" applyBorder="1" applyAlignment="1">
      <alignment horizontal="left" vertical="center" wrapText="1"/>
    </xf>
    <xf numFmtId="0" fontId="5" fillId="3" borderId="21" xfId="4" applyFont="1" applyFill="1" applyBorder="1" applyAlignment="1">
      <alignment horizontal="left" vertical="center" wrapText="1"/>
    </xf>
    <xf numFmtId="0" fontId="5" fillId="3" borderId="22" xfId="4" applyFont="1" applyFill="1" applyBorder="1" applyAlignment="1">
      <alignment horizontal="left" vertical="center" wrapText="1"/>
    </xf>
    <xf numFmtId="43" fontId="6" fillId="3" borderId="22" xfId="2" applyFont="1" applyFill="1" applyBorder="1" applyAlignment="1" applyProtection="1">
      <alignment horizontal="right"/>
      <protection locked="0"/>
    </xf>
    <xf numFmtId="43" fontId="6" fillId="3" borderId="22" xfId="2" applyFont="1" applyFill="1" applyBorder="1" applyAlignment="1" applyProtection="1">
      <alignment horizontal="right"/>
    </xf>
    <xf numFmtId="43" fontId="6" fillId="3" borderId="23" xfId="2" applyFont="1" applyFill="1" applyBorder="1" applyAlignment="1" applyProtection="1">
      <alignment horizontal="right"/>
    </xf>
    <xf numFmtId="0" fontId="5" fillId="0" borderId="20" xfId="4" applyFont="1" applyFill="1" applyBorder="1" applyAlignment="1">
      <alignment horizontal="left" vertical="center" wrapText="1"/>
    </xf>
    <xf numFmtId="0" fontId="5" fillId="0" borderId="21" xfId="4" applyFont="1" applyFill="1" applyBorder="1" applyAlignment="1">
      <alignment horizontal="left" vertical="center" wrapText="1"/>
    </xf>
    <xf numFmtId="0" fontId="5" fillId="0" borderId="22" xfId="4" applyFont="1" applyFill="1" applyBorder="1" applyAlignment="1">
      <alignment horizontal="left" vertical="center" wrapText="1"/>
    </xf>
    <xf numFmtId="43" fontId="6" fillId="0" borderId="22" xfId="2" applyFont="1" applyFill="1" applyBorder="1" applyAlignment="1" applyProtection="1">
      <alignment horizontal="right"/>
      <protection locked="0"/>
    </xf>
    <xf numFmtId="43" fontId="6" fillId="0" borderId="22" xfId="2" applyFont="1" applyFill="1" applyBorder="1" applyAlignment="1" applyProtection="1">
      <alignment horizontal="right"/>
    </xf>
    <xf numFmtId="43" fontId="7" fillId="0" borderId="22" xfId="2" applyFont="1" applyFill="1" applyBorder="1" applyAlignment="1" applyProtection="1">
      <alignment horizontal="right"/>
      <protection locked="0"/>
    </xf>
    <xf numFmtId="43" fontId="6" fillId="0" borderId="23" xfId="2" applyFont="1" applyFill="1" applyBorder="1" applyAlignment="1" applyProtection="1">
      <alignment horizontal="right"/>
    </xf>
    <xf numFmtId="0" fontId="1" fillId="0" borderId="0" xfId="3" applyFill="1"/>
    <xf numFmtId="43" fontId="8" fillId="0" borderId="22" xfId="2" applyFont="1" applyFill="1" applyBorder="1" applyAlignment="1" applyProtection="1">
      <alignment horizontal="right"/>
    </xf>
    <xf numFmtId="43" fontId="8" fillId="0" borderId="23" xfId="2" applyFont="1" applyFill="1" applyBorder="1" applyAlignment="1" applyProtection="1">
      <alignment horizontal="right"/>
    </xf>
    <xf numFmtId="43" fontId="1" fillId="0" borderId="0" xfId="3" applyNumberFormat="1" applyFill="1"/>
    <xf numFmtId="0" fontId="9" fillId="0" borderId="2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left" vertical="center" wrapText="1"/>
    </xf>
    <xf numFmtId="0" fontId="10" fillId="0" borderId="22" xfId="4" applyFont="1" applyFill="1" applyBorder="1" applyAlignment="1">
      <alignment horizontal="left" vertical="center" wrapText="1"/>
    </xf>
    <xf numFmtId="43" fontId="11" fillId="0" borderId="22" xfId="2" applyFont="1" applyFill="1" applyBorder="1" applyAlignment="1" applyProtection="1">
      <alignment horizontal="right"/>
    </xf>
    <xf numFmtId="43" fontId="11" fillId="0" borderId="23" xfId="2" applyFont="1" applyFill="1" applyBorder="1" applyAlignment="1" applyProtection="1">
      <alignment horizontal="right"/>
    </xf>
    <xf numFmtId="43" fontId="12" fillId="0" borderId="22" xfId="2" applyFont="1" applyFill="1" applyBorder="1" applyAlignment="1" applyProtection="1">
      <alignment horizontal="right"/>
    </xf>
    <xf numFmtId="43" fontId="7" fillId="0" borderId="22" xfId="2" applyFont="1" applyFill="1" applyBorder="1" applyAlignment="1" applyProtection="1">
      <alignment horizontal="right"/>
    </xf>
    <xf numFmtId="43" fontId="8" fillId="0" borderId="22" xfId="2" applyFont="1" applyFill="1" applyBorder="1" applyAlignment="1" applyProtection="1">
      <alignment horizontal="right" vertical="center"/>
      <protection locked="0"/>
    </xf>
    <xf numFmtId="43" fontId="8" fillId="0" borderId="23" xfId="2" applyFont="1" applyFill="1" applyBorder="1" applyAlignment="1" applyProtection="1">
      <alignment horizontal="right" vertical="center"/>
      <protection locked="0"/>
    </xf>
    <xf numFmtId="43" fontId="11" fillId="0" borderId="22" xfId="2" applyFont="1" applyFill="1" applyBorder="1" applyAlignment="1" applyProtection="1">
      <alignment horizontal="right"/>
      <protection locked="0"/>
    </xf>
    <xf numFmtId="43" fontId="12" fillId="0" borderId="22" xfId="2" applyFont="1" applyFill="1" applyBorder="1" applyAlignment="1" applyProtection="1">
      <alignment horizontal="right"/>
      <protection locked="0"/>
    </xf>
    <xf numFmtId="43" fontId="1" fillId="0" borderId="0" xfId="1" applyFont="1" applyFill="1"/>
    <xf numFmtId="43" fontId="1" fillId="0" borderId="0" xfId="3" applyNumberFormat="1" applyFont="1" applyFill="1"/>
    <xf numFmtId="0" fontId="1" fillId="0" borderId="0" xfId="3" applyFont="1" applyFill="1"/>
    <xf numFmtId="0" fontId="0" fillId="0" borderId="0" xfId="3" applyFont="1" applyFill="1"/>
    <xf numFmtId="43" fontId="11" fillId="0" borderId="22" xfId="1" applyFont="1" applyFill="1" applyBorder="1" applyAlignment="1" applyProtection="1">
      <alignment horizontal="right"/>
      <protection locked="0"/>
    </xf>
    <xf numFmtId="0" fontId="12" fillId="0" borderId="21" xfId="4" applyFont="1" applyFill="1" applyBorder="1" applyAlignment="1">
      <alignment horizontal="left" vertical="center" wrapText="1"/>
    </xf>
    <xf numFmtId="0" fontId="12" fillId="0" borderId="22" xfId="4" applyFont="1" applyFill="1" applyBorder="1" applyAlignment="1">
      <alignment horizontal="left" vertical="center" wrapText="1"/>
    </xf>
    <xf numFmtId="44" fontId="1" fillId="0" borderId="0" xfId="3" applyNumberFormat="1" applyFont="1" applyFill="1"/>
    <xf numFmtId="43" fontId="8" fillId="0" borderId="22" xfId="2" applyFont="1" applyFill="1" applyBorder="1" applyAlignment="1" applyProtection="1">
      <alignment horizontal="right"/>
      <protection locked="0"/>
    </xf>
    <xf numFmtId="43" fontId="8" fillId="0" borderId="23" xfId="2" applyFont="1" applyFill="1" applyBorder="1" applyAlignment="1" applyProtection="1">
      <alignment horizontal="right"/>
      <protection locked="0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wrapText="1"/>
    </xf>
    <xf numFmtId="164" fontId="6" fillId="0" borderId="26" xfId="5" applyNumberFormat="1" applyFont="1" applyFill="1" applyBorder="1" applyAlignment="1">
      <alignment horizontal="center"/>
    </xf>
    <xf numFmtId="164" fontId="6" fillId="0" borderId="27" xfId="5" applyNumberFormat="1" applyFont="1" applyFill="1" applyBorder="1" applyAlignment="1">
      <alignment horizontal="center"/>
    </xf>
    <xf numFmtId="0" fontId="8" fillId="0" borderId="28" xfId="3" applyFont="1" applyFill="1" applyBorder="1" applyAlignment="1">
      <alignment horizontal="centerContinuous"/>
    </xf>
    <xf numFmtId="0" fontId="14" fillId="0" borderId="29" xfId="3" applyFont="1" applyFill="1" applyBorder="1" applyAlignment="1">
      <alignment horizontal="left" vertical="center" wrapText="1"/>
    </xf>
    <xf numFmtId="0" fontId="14" fillId="0" borderId="30" xfId="3" applyFont="1" applyFill="1" applyBorder="1" applyAlignment="1">
      <alignment horizontal="left" vertical="center" wrapText="1"/>
    </xf>
    <xf numFmtId="44" fontId="14" fillId="0" borderId="12" xfId="6" applyFont="1" applyFill="1" applyBorder="1" applyAlignment="1" applyProtection="1">
      <alignment horizontal="right" vertical="center"/>
    </xf>
    <xf numFmtId="2" fontId="14" fillId="0" borderId="31" xfId="6" applyNumberFormat="1" applyFont="1" applyFill="1" applyBorder="1" applyAlignment="1" applyProtection="1">
      <alignment horizontal="center" vertical="center"/>
    </xf>
    <xf numFmtId="43" fontId="1" fillId="0" borderId="0" xfId="1" applyFill="1"/>
    <xf numFmtId="44" fontId="1" fillId="0" borderId="0" xfId="3" applyNumberFormat="1" applyFill="1"/>
    <xf numFmtId="0" fontId="1" fillId="0" borderId="14" xfId="4" applyFill="1" applyBorder="1"/>
    <xf numFmtId="0" fontId="1" fillId="0" borderId="15" xfId="4" applyFill="1" applyBorder="1"/>
    <xf numFmtId="0" fontId="15" fillId="0" borderId="15" xfId="4" applyFont="1" applyFill="1" applyBorder="1"/>
    <xf numFmtId="0" fontId="4" fillId="0" borderId="32" xfId="4" applyFont="1" applyFill="1" applyBorder="1" applyAlignment="1">
      <alignment horizontal="center" vertical="top" wrapText="1"/>
    </xf>
    <xf numFmtId="0" fontId="4" fillId="0" borderId="33" xfId="4" applyFont="1" applyFill="1" applyBorder="1" applyAlignment="1">
      <alignment horizontal="center" vertical="top" wrapText="1"/>
    </xf>
    <xf numFmtId="2" fontId="14" fillId="0" borderId="34" xfId="6" applyNumberFormat="1" applyFont="1" applyFill="1" applyBorder="1" applyAlignment="1" applyProtection="1">
      <alignment horizontal="center" vertical="center"/>
    </xf>
    <xf numFmtId="37" fontId="4" fillId="0" borderId="1" xfId="2" applyNumberFormat="1" applyFont="1" applyFill="1" applyBorder="1" applyAlignment="1" applyProtection="1">
      <alignment horizontal="center" vertical="center" wrapText="1"/>
    </xf>
    <xf numFmtId="37" fontId="4" fillId="0" borderId="2" xfId="2" applyNumberFormat="1" applyFont="1" applyFill="1" applyBorder="1" applyAlignment="1" applyProtection="1">
      <alignment horizontal="center" vertical="center"/>
    </xf>
    <xf numFmtId="37" fontId="4" fillId="0" borderId="6" xfId="2" applyNumberFormat="1" applyFont="1" applyFill="1" applyBorder="1" applyAlignment="1" applyProtection="1">
      <alignment horizontal="center" vertical="center"/>
    </xf>
    <xf numFmtId="37" fontId="4" fillId="0" borderId="7" xfId="2" applyNumberFormat="1" applyFont="1" applyFill="1" applyBorder="1" applyAlignment="1" applyProtection="1">
      <alignment horizontal="center"/>
    </xf>
    <xf numFmtId="37" fontId="4" fillId="0" borderId="8" xfId="2" applyNumberFormat="1" applyFont="1" applyFill="1" applyBorder="1" applyAlignment="1" applyProtection="1">
      <alignment horizontal="center"/>
    </xf>
    <xf numFmtId="37" fontId="4" fillId="0" borderId="9" xfId="2" applyNumberFormat="1" applyFont="1" applyFill="1" applyBorder="1" applyAlignment="1" applyProtection="1">
      <alignment horizontal="center"/>
    </xf>
    <xf numFmtId="37" fontId="4" fillId="0" borderId="10" xfId="2" applyNumberFormat="1" applyFont="1" applyFill="1" applyBorder="1" applyAlignment="1" applyProtection="1">
      <alignment horizontal="center" vertical="center" wrapText="1"/>
    </xf>
    <xf numFmtId="37" fontId="4" fillId="0" borderId="4" xfId="2" applyNumberFormat="1" applyFont="1" applyFill="1" applyBorder="1" applyAlignment="1" applyProtection="1">
      <alignment horizontal="center" vertical="center"/>
    </xf>
    <xf numFmtId="37" fontId="4" fillId="0" borderId="0" xfId="2" applyNumberFormat="1" applyFont="1" applyFill="1" applyBorder="1" applyAlignment="1" applyProtection="1">
      <alignment horizontal="center" vertical="center"/>
    </xf>
    <xf numFmtId="37" fontId="4" fillId="0" borderId="11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 wrapText="1"/>
    </xf>
    <xf numFmtId="37" fontId="4" fillId="0" borderId="13" xfId="2" applyNumberFormat="1" applyFont="1" applyFill="1" applyBorder="1" applyAlignment="1" applyProtection="1">
      <alignment horizontal="center" vertical="center" wrapText="1"/>
    </xf>
    <xf numFmtId="37" fontId="4" fillId="0" borderId="14" xfId="2" applyNumberFormat="1" applyFont="1" applyFill="1" applyBorder="1" applyAlignment="1" applyProtection="1">
      <alignment horizontal="center" vertical="center"/>
    </xf>
    <xf numFmtId="37" fontId="4" fillId="0" borderId="15" xfId="2" applyNumberFormat="1" applyFont="1" applyFill="1" applyBorder="1" applyAlignment="1" applyProtection="1">
      <alignment horizontal="center" vertical="center"/>
    </xf>
    <xf numFmtId="37" fontId="4" fillId="0" borderId="16" xfId="2" applyNumberFormat="1" applyFont="1" applyFill="1" applyBorder="1" applyAlignment="1" applyProtection="1">
      <alignment horizontal="center" vertical="center"/>
    </xf>
    <xf numFmtId="37" fontId="4" fillId="0" borderId="17" xfId="2" applyNumberFormat="1" applyFont="1" applyFill="1" applyBorder="1" applyAlignment="1" applyProtection="1">
      <alignment horizontal="center"/>
    </xf>
    <xf numFmtId="37" fontId="4" fillId="0" borderId="18" xfId="2" applyNumberFormat="1" applyFont="1" applyFill="1" applyBorder="1" applyAlignment="1" applyProtection="1">
      <alignment horizontal="center"/>
    </xf>
    <xf numFmtId="0" fontId="8" fillId="0" borderId="4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wrapText="1"/>
    </xf>
    <xf numFmtId="0" fontId="8" fillId="0" borderId="11" xfId="3" applyFont="1" applyFill="1" applyBorder="1" applyAlignment="1">
      <alignment horizontal="left" wrapText="1"/>
    </xf>
    <xf numFmtId="43" fontId="17" fillId="0" borderId="35" xfId="2" applyFont="1" applyFill="1" applyBorder="1" applyAlignment="1">
      <alignment horizontal="right"/>
    </xf>
    <xf numFmtId="43" fontId="17" fillId="0" borderId="36" xfId="2" applyFont="1" applyFill="1" applyBorder="1" applyAlignment="1">
      <alignment horizontal="right"/>
    </xf>
    <xf numFmtId="0" fontId="6" fillId="0" borderId="20" xfId="3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left" vertical="center" wrapText="1"/>
    </xf>
    <xf numFmtId="0" fontId="9" fillId="0" borderId="22" xfId="4" applyFont="1" applyFill="1" applyBorder="1" applyAlignment="1">
      <alignment horizontal="left" vertical="center" wrapText="1"/>
    </xf>
    <xf numFmtId="43" fontId="9" fillId="0" borderId="37" xfId="2" applyFont="1" applyFill="1" applyBorder="1" applyAlignment="1" applyProtection="1">
      <alignment horizontal="right" vertical="center" wrapText="1"/>
      <protection locked="0"/>
    </xf>
    <xf numFmtId="43" fontId="9" fillId="0" borderId="37" xfId="2" applyFont="1" applyFill="1" applyBorder="1" applyAlignment="1">
      <alignment horizontal="right" vertical="center" wrapText="1"/>
    </xf>
    <xf numFmtId="43" fontId="9" fillId="0" borderId="38" xfId="2" applyFont="1" applyFill="1" applyBorder="1" applyAlignment="1">
      <alignment horizontal="right" vertical="center" wrapText="1"/>
    </xf>
    <xf numFmtId="0" fontId="8" fillId="0" borderId="20" xfId="3" applyFont="1" applyFill="1" applyBorder="1" applyAlignment="1">
      <alignment horizontal="left" wrapText="1"/>
    </xf>
    <xf numFmtId="0" fontId="8" fillId="0" borderId="21" xfId="3" applyFont="1" applyFill="1" applyBorder="1" applyAlignment="1">
      <alignment horizontal="left" wrapText="1"/>
    </xf>
    <xf numFmtId="0" fontId="8" fillId="0" borderId="22" xfId="3" applyFont="1" applyFill="1" applyBorder="1" applyAlignment="1">
      <alignment horizontal="left" wrapText="1"/>
    </xf>
    <xf numFmtId="43" fontId="5" fillId="0" borderId="37" xfId="2" applyFont="1" applyFill="1" applyBorder="1" applyAlignment="1">
      <alignment horizontal="right" vertical="center" wrapText="1"/>
    </xf>
    <xf numFmtId="43" fontId="5" fillId="0" borderId="38" xfId="2" applyFont="1" applyFill="1" applyBorder="1" applyAlignment="1">
      <alignment horizontal="right" vertical="center" wrapText="1"/>
    </xf>
    <xf numFmtId="0" fontId="17" fillId="0" borderId="20" xfId="3" applyFont="1" applyFill="1" applyBorder="1" applyAlignment="1">
      <alignment horizontal="left"/>
    </xf>
    <xf numFmtId="43" fontId="5" fillId="0" borderId="37" xfId="2" applyFont="1" applyFill="1" applyBorder="1" applyAlignment="1" applyProtection="1">
      <alignment horizontal="right" vertical="center" wrapText="1"/>
      <protection locked="0"/>
    </xf>
    <xf numFmtId="43" fontId="5" fillId="0" borderId="38" xfId="2" applyFont="1" applyFill="1" applyBorder="1" applyAlignment="1" applyProtection="1">
      <alignment horizontal="right" vertical="center" wrapText="1"/>
      <protection locked="0"/>
    </xf>
    <xf numFmtId="43" fontId="10" fillId="0" borderId="37" xfId="2" applyFont="1" applyFill="1" applyBorder="1" applyAlignment="1">
      <alignment horizontal="right" vertical="center" wrapText="1"/>
    </xf>
    <xf numFmtId="0" fontId="11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43" fontId="10" fillId="0" borderId="37" xfId="2" applyFont="1" applyFill="1" applyBorder="1" applyAlignment="1">
      <alignment horizontal="right" wrapText="1"/>
    </xf>
    <xf numFmtId="43" fontId="11" fillId="0" borderId="37" xfId="2" applyFont="1" applyFill="1" applyBorder="1" applyAlignment="1">
      <alignment horizontal="right"/>
    </xf>
    <xf numFmtId="0" fontId="8" fillId="0" borderId="20" xfId="3" applyFont="1" applyFill="1" applyBorder="1" applyAlignment="1">
      <alignment horizontal="left"/>
    </xf>
    <xf numFmtId="0" fontId="8" fillId="0" borderId="21" xfId="3" applyFont="1" applyFill="1" applyBorder="1" applyAlignment="1">
      <alignment horizontal="left"/>
    </xf>
    <xf numFmtId="0" fontId="8" fillId="0" borderId="22" xfId="3" applyFont="1" applyFill="1" applyBorder="1" applyAlignment="1">
      <alignment horizontal="left"/>
    </xf>
    <xf numFmtId="43" fontId="17" fillId="0" borderId="37" xfId="2" applyFont="1" applyFill="1" applyBorder="1" applyAlignment="1">
      <alignment horizontal="right"/>
    </xf>
    <xf numFmtId="43" fontId="9" fillId="0" borderId="37" xfId="2" applyFont="1" applyFill="1" applyBorder="1" applyAlignment="1">
      <alignment horizontal="center" vertical="center" wrapText="1"/>
    </xf>
    <xf numFmtId="43" fontId="10" fillId="0" borderId="37" xfId="2" applyFont="1" applyFill="1" applyBorder="1" applyAlignment="1" applyProtection="1">
      <alignment horizontal="right" vertical="center" wrapText="1"/>
      <protection locked="0"/>
    </xf>
    <xf numFmtId="2" fontId="14" fillId="0" borderId="31" xfId="1" applyNumberFormat="1" applyFont="1" applyFill="1" applyBorder="1" applyAlignment="1" applyProtection="1">
      <alignment horizontal="center" vertical="center"/>
    </xf>
    <xf numFmtId="0" fontId="12" fillId="0" borderId="39" xfId="4" applyFont="1" applyFill="1" applyBorder="1" applyAlignment="1">
      <alignment vertical="top" wrapText="1"/>
    </xf>
    <xf numFmtId="0" fontId="12" fillId="0" borderId="40" xfId="4" applyFont="1" applyFill="1" applyBorder="1" applyAlignment="1">
      <alignment vertical="top" wrapText="1"/>
    </xf>
    <xf numFmtId="2" fontId="14" fillId="0" borderId="34" xfId="1" applyNumberFormat="1" applyFont="1" applyFill="1" applyBorder="1" applyAlignment="1" applyProtection="1">
      <alignment horizontal="center" vertical="center"/>
    </xf>
    <xf numFmtId="0" fontId="12" fillId="3" borderId="0" xfId="4" applyFont="1" applyFill="1" applyAlignment="1">
      <alignment horizontal="left" vertical="top" wrapText="1"/>
    </xf>
    <xf numFmtId="0" fontId="20" fillId="3" borderId="0" xfId="4" applyFont="1" applyFill="1" applyAlignment="1">
      <alignment horizontal="left" vertical="top" wrapText="1"/>
    </xf>
    <xf numFmtId="0" fontId="22" fillId="3" borderId="0" xfId="4" applyFont="1" applyFill="1" applyAlignment="1">
      <alignment horizontal="left" vertical="top" wrapText="1"/>
    </xf>
    <xf numFmtId="0" fontId="22" fillId="0" borderId="0" xfId="4" applyFont="1" applyAlignment="1">
      <alignment horizontal="left" wrapText="1"/>
    </xf>
    <xf numFmtId="0" fontId="22" fillId="0" borderId="0" xfId="4" applyFont="1" applyAlignment="1">
      <alignment horizontal="left" wrapText="1"/>
    </xf>
    <xf numFmtId="44" fontId="22" fillId="0" borderId="0" xfId="4" applyNumberFormat="1" applyFont="1" applyAlignment="1">
      <alignment horizontal="left" wrapText="1"/>
    </xf>
    <xf numFmtId="0" fontId="0" fillId="0" borderId="0" xfId="3" applyFont="1"/>
    <xf numFmtId="0" fontId="2" fillId="0" borderId="0" xfId="3" applyFont="1" applyFill="1"/>
    <xf numFmtId="0" fontId="2" fillId="0" borderId="0" xfId="3" applyFont="1"/>
    <xf numFmtId="44" fontId="1" fillId="0" borderId="0" xfId="3" applyNumberFormat="1"/>
    <xf numFmtId="43" fontId="1" fillId="0" borderId="0" xfId="1"/>
  </cellXfs>
  <cellStyles count="51">
    <cellStyle name="Euro" xfId="7"/>
    <cellStyle name="Hipervínculo 2" xfId="8"/>
    <cellStyle name="Millares" xfId="1" builtinId="3"/>
    <cellStyle name="Millares 2" xfId="9"/>
    <cellStyle name="Millares 2 2" xfId="10"/>
    <cellStyle name="Millares 2 2 2" xfId="11"/>
    <cellStyle name="Millares 2 3" xfId="5"/>
    <cellStyle name="Millares 3" xfId="12"/>
    <cellStyle name="Millares 4" xfId="13"/>
    <cellStyle name="Millares 4 2" xfId="14"/>
    <cellStyle name="Millares 5" xfId="15"/>
    <cellStyle name="Millares 5 2" xfId="2"/>
    <cellStyle name="Moneda 2" xfId="16"/>
    <cellStyle name="Moneda 2 2" xfId="17"/>
    <cellStyle name="Moneda 3" xfId="6"/>
    <cellStyle name="Normal" xfId="0" builtinId="0"/>
    <cellStyle name="Normal 10" xfId="18"/>
    <cellStyle name="Normal 10 2" xfId="4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3"/>
    <cellStyle name="Porcentaje 2" xfId="48"/>
    <cellStyle name="Porcentaje 3" xfId="49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206</xdr:row>
      <xdr:rowOff>0</xdr:rowOff>
    </xdr:from>
    <xdr:to>
      <xdr:col>5</xdr:col>
      <xdr:colOff>685800</xdr:colOff>
      <xdr:row>206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7D1D0B8-0F3A-457B-9431-7C2589450EC2}"/>
            </a:ext>
          </a:extLst>
        </xdr:cNvPr>
        <xdr:cNvSpPr txBox="1">
          <a:spLocks noChangeArrowheads="1"/>
        </xdr:cNvSpPr>
      </xdr:nvSpPr>
      <xdr:spPr bwMode="auto">
        <a:xfrm>
          <a:off x="2543175" y="37414200"/>
          <a:ext cx="2085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206</xdr:row>
      <xdr:rowOff>0</xdr:rowOff>
    </xdr:from>
    <xdr:to>
      <xdr:col>10</xdr:col>
      <xdr:colOff>0</xdr:colOff>
      <xdr:row>206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2101674A-5BB0-4E34-A446-EA02826DB8BD}"/>
            </a:ext>
          </a:extLst>
        </xdr:cNvPr>
        <xdr:cNvSpPr txBox="1">
          <a:spLocks noChangeArrowheads="1"/>
        </xdr:cNvSpPr>
      </xdr:nvSpPr>
      <xdr:spPr bwMode="auto">
        <a:xfrm>
          <a:off x="7620000" y="3741420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7</xdr:col>
      <xdr:colOff>19050</xdr:colOff>
      <xdr:row>206</xdr:row>
      <xdr:rowOff>57150</xdr:rowOff>
    </xdr:from>
    <xdr:to>
      <xdr:col>9</xdr:col>
      <xdr:colOff>76200</xdr:colOff>
      <xdr:row>212</xdr:row>
      <xdr:rowOff>38100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124575" y="37414200"/>
          <a:ext cx="2314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2</xdr:col>
      <xdr:colOff>76200</xdr:colOff>
      <xdr:row>236</xdr:row>
      <xdr:rowOff>95250</xdr:rowOff>
    </xdr:from>
    <xdr:to>
      <xdr:col>4</xdr:col>
      <xdr:colOff>142875</xdr:colOff>
      <xdr:row>243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61950" y="415099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838200</xdr:colOff>
      <xdr:row>236</xdr:row>
      <xdr:rowOff>104775</xdr:rowOff>
    </xdr:from>
    <xdr:to>
      <xdr:col>9</xdr:col>
      <xdr:colOff>409575</xdr:colOff>
      <xdr:row>242</xdr:row>
      <xdr:rowOff>28575</xdr:rowOff>
    </xdr:to>
    <xdr:sp macro="" textlink="">
      <xdr:nvSpPr>
        <xdr:cNvPr id="6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772150" y="4151947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2</xdr:col>
      <xdr:colOff>447675</xdr:colOff>
      <xdr:row>227</xdr:row>
      <xdr:rowOff>0</xdr:rowOff>
    </xdr:from>
    <xdr:to>
      <xdr:col>3</xdr:col>
      <xdr:colOff>1628775</xdr:colOff>
      <xdr:row>236</xdr:row>
      <xdr:rowOff>28574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5" y="397002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1114425</xdr:colOff>
      <xdr:row>226</xdr:row>
      <xdr:rowOff>0</xdr:rowOff>
    </xdr:from>
    <xdr:to>
      <xdr:col>9</xdr:col>
      <xdr:colOff>0</xdr:colOff>
      <xdr:row>231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048375" y="395097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254"/>
  <sheetViews>
    <sheetView showGridLines="0" tabSelected="1" workbookViewId="0">
      <selection activeCell="L216" sqref="L216"/>
    </sheetView>
  </sheetViews>
  <sheetFormatPr baseColWidth="10" defaultRowHeight="15" x14ac:dyDescent="0.25"/>
  <cols>
    <col min="1" max="1" width="0.140625" style="4" customWidth="1"/>
    <col min="2" max="2" width="4.140625" style="4" customWidth="1"/>
    <col min="3" max="3" width="11.42578125" style="4"/>
    <col min="4" max="4" width="27.140625" style="4" customWidth="1"/>
    <col min="5" max="5" width="16.28515625" style="4" customWidth="1"/>
    <col min="6" max="6" width="14.85546875" style="4" customWidth="1"/>
    <col min="7" max="8" width="17.5703125" style="4" customWidth="1"/>
    <col min="9" max="9" width="16.28515625" style="4" customWidth="1"/>
    <col min="10" max="10" width="14.42578125" style="4" customWidth="1"/>
    <col min="11" max="11" width="16.28515625" style="4" bestFit="1" customWidth="1"/>
    <col min="12" max="12" width="15.140625" style="4" bestFit="1" customWidth="1"/>
    <col min="13" max="253" width="11.42578125" style="4"/>
    <col min="254" max="254" width="0.140625" style="4" customWidth="1"/>
    <col min="255" max="255" width="4.140625" style="4" customWidth="1"/>
    <col min="256" max="256" width="11.42578125" style="4"/>
    <col min="257" max="257" width="26.28515625" style="4" customWidth="1"/>
    <col min="258" max="258" width="15.5703125" style="4" customWidth="1"/>
    <col min="259" max="259" width="15.7109375" style="4" customWidth="1"/>
    <col min="260" max="260" width="15.42578125" style="4" customWidth="1"/>
    <col min="261" max="261" width="15.28515625" style="4" customWidth="1"/>
    <col min="262" max="262" width="15.7109375" style="4" customWidth="1"/>
    <col min="263" max="263" width="15.5703125" style="4" customWidth="1"/>
    <col min="264" max="264" width="11.42578125" style="4"/>
    <col min="265" max="265" width="16.85546875" style="4" bestFit="1" customWidth="1"/>
    <col min="266" max="266" width="11.42578125" style="4"/>
    <col min="267" max="267" width="16.28515625" style="4" bestFit="1" customWidth="1"/>
    <col min="268" max="509" width="11.42578125" style="4"/>
    <col min="510" max="510" width="0.140625" style="4" customWidth="1"/>
    <col min="511" max="511" width="4.140625" style="4" customWidth="1"/>
    <col min="512" max="512" width="11.42578125" style="4"/>
    <col min="513" max="513" width="26.28515625" style="4" customWidth="1"/>
    <col min="514" max="514" width="15.5703125" style="4" customWidth="1"/>
    <col min="515" max="515" width="15.7109375" style="4" customWidth="1"/>
    <col min="516" max="516" width="15.42578125" style="4" customWidth="1"/>
    <col min="517" max="517" width="15.28515625" style="4" customWidth="1"/>
    <col min="518" max="518" width="15.7109375" style="4" customWidth="1"/>
    <col min="519" max="519" width="15.5703125" style="4" customWidth="1"/>
    <col min="520" max="520" width="11.42578125" style="4"/>
    <col min="521" max="521" width="16.85546875" style="4" bestFit="1" customWidth="1"/>
    <col min="522" max="522" width="11.42578125" style="4"/>
    <col min="523" max="523" width="16.28515625" style="4" bestFit="1" customWidth="1"/>
    <col min="524" max="765" width="11.42578125" style="4"/>
    <col min="766" max="766" width="0.140625" style="4" customWidth="1"/>
    <col min="767" max="767" width="4.140625" style="4" customWidth="1"/>
    <col min="768" max="768" width="11.42578125" style="4"/>
    <col min="769" max="769" width="26.28515625" style="4" customWidth="1"/>
    <col min="770" max="770" width="15.5703125" style="4" customWidth="1"/>
    <col min="771" max="771" width="15.7109375" style="4" customWidth="1"/>
    <col min="772" max="772" width="15.42578125" style="4" customWidth="1"/>
    <col min="773" max="773" width="15.28515625" style="4" customWidth="1"/>
    <col min="774" max="774" width="15.7109375" style="4" customWidth="1"/>
    <col min="775" max="775" width="15.5703125" style="4" customWidth="1"/>
    <col min="776" max="776" width="11.42578125" style="4"/>
    <col min="777" max="777" width="16.85546875" style="4" bestFit="1" customWidth="1"/>
    <col min="778" max="778" width="11.42578125" style="4"/>
    <col min="779" max="779" width="16.28515625" style="4" bestFit="1" customWidth="1"/>
    <col min="780" max="1021" width="11.42578125" style="4"/>
    <col min="1022" max="1022" width="0.140625" style="4" customWidth="1"/>
    <col min="1023" max="1023" width="4.140625" style="4" customWidth="1"/>
    <col min="1024" max="1024" width="11.42578125" style="4"/>
    <col min="1025" max="1025" width="26.28515625" style="4" customWidth="1"/>
    <col min="1026" max="1026" width="15.5703125" style="4" customWidth="1"/>
    <col min="1027" max="1027" width="15.7109375" style="4" customWidth="1"/>
    <col min="1028" max="1028" width="15.42578125" style="4" customWidth="1"/>
    <col min="1029" max="1029" width="15.28515625" style="4" customWidth="1"/>
    <col min="1030" max="1030" width="15.7109375" style="4" customWidth="1"/>
    <col min="1031" max="1031" width="15.5703125" style="4" customWidth="1"/>
    <col min="1032" max="1032" width="11.42578125" style="4"/>
    <col min="1033" max="1033" width="16.85546875" style="4" bestFit="1" customWidth="1"/>
    <col min="1034" max="1034" width="11.42578125" style="4"/>
    <col min="1035" max="1035" width="16.28515625" style="4" bestFit="1" customWidth="1"/>
    <col min="1036" max="1277" width="11.42578125" style="4"/>
    <col min="1278" max="1278" width="0.140625" style="4" customWidth="1"/>
    <col min="1279" max="1279" width="4.140625" style="4" customWidth="1"/>
    <col min="1280" max="1280" width="11.42578125" style="4"/>
    <col min="1281" max="1281" width="26.28515625" style="4" customWidth="1"/>
    <col min="1282" max="1282" width="15.5703125" style="4" customWidth="1"/>
    <col min="1283" max="1283" width="15.7109375" style="4" customWidth="1"/>
    <col min="1284" max="1284" width="15.42578125" style="4" customWidth="1"/>
    <col min="1285" max="1285" width="15.28515625" style="4" customWidth="1"/>
    <col min="1286" max="1286" width="15.7109375" style="4" customWidth="1"/>
    <col min="1287" max="1287" width="15.5703125" style="4" customWidth="1"/>
    <col min="1288" max="1288" width="11.42578125" style="4"/>
    <col min="1289" max="1289" width="16.85546875" style="4" bestFit="1" customWidth="1"/>
    <col min="1290" max="1290" width="11.42578125" style="4"/>
    <col min="1291" max="1291" width="16.28515625" style="4" bestFit="1" customWidth="1"/>
    <col min="1292" max="1533" width="11.42578125" style="4"/>
    <col min="1534" max="1534" width="0.140625" style="4" customWidth="1"/>
    <col min="1535" max="1535" width="4.140625" style="4" customWidth="1"/>
    <col min="1536" max="1536" width="11.42578125" style="4"/>
    <col min="1537" max="1537" width="26.28515625" style="4" customWidth="1"/>
    <col min="1538" max="1538" width="15.5703125" style="4" customWidth="1"/>
    <col min="1539" max="1539" width="15.7109375" style="4" customWidth="1"/>
    <col min="1540" max="1540" width="15.42578125" style="4" customWidth="1"/>
    <col min="1541" max="1541" width="15.28515625" style="4" customWidth="1"/>
    <col min="1542" max="1542" width="15.7109375" style="4" customWidth="1"/>
    <col min="1543" max="1543" width="15.5703125" style="4" customWidth="1"/>
    <col min="1544" max="1544" width="11.42578125" style="4"/>
    <col min="1545" max="1545" width="16.85546875" style="4" bestFit="1" customWidth="1"/>
    <col min="1546" max="1546" width="11.42578125" style="4"/>
    <col min="1547" max="1547" width="16.28515625" style="4" bestFit="1" customWidth="1"/>
    <col min="1548" max="1789" width="11.42578125" style="4"/>
    <col min="1790" max="1790" width="0.140625" style="4" customWidth="1"/>
    <col min="1791" max="1791" width="4.140625" style="4" customWidth="1"/>
    <col min="1792" max="1792" width="11.42578125" style="4"/>
    <col min="1793" max="1793" width="26.28515625" style="4" customWidth="1"/>
    <col min="1794" max="1794" width="15.5703125" style="4" customWidth="1"/>
    <col min="1795" max="1795" width="15.7109375" style="4" customWidth="1"/>
    <col min="1796" max="1796" width="15.42578125" style="4" customWidth="1"/>
    <col min="1797" max="1797" width="15.28515625" style="4" customWidth="1"/>
    <col min="1798" max="1798" width="15.7109375" style="4" customWidth="1"/>
    <col min="1799" max="1799" width="15.5703125" style="4" customWidth="1"/>
    <col min="1800" max="1800" width="11.42578125" style="4"/>
    <col min="1801" max="1801" width="16.85546875" style="4" bestFit="1" customWidth="1"/>
    <col min="1802" max="1802" width="11.42578125" style="4"/>
    <col min="1803" max="1803" width="16.28515625" style="4" bestFit="1" customWidth="1"/>
    <col min="1804" max="2045" width="11.42578125" style="4"/>
    <col min="2046" max="2046" width="0.140625" style="4" customWidth="1"/>
    <col min="2047" max="2047" width="4.140625" style="4" customWidth="1"/>
    <col min="2048" max="2048" width="11.42578125" style="4"/>
    <col min="2049" max="2049" width="26.28515625" style="4" customWidth="1"/>
    <col min="2050" max="2050" width="15.5703125" style="4" customWidth="1"/>
    <col min="2051" max="2051" width="15.7109375" style="4" customWidth="1"/>
    <col min="2052" max="2052" width="15.42578125" style="4" customWidth="1"/>
    <col min="2053" max="2053" width="15.28515625" style="4" customWidth="1"/>
    <col min="2054" max="2054" width="15.7109375" style="4" customWidth="1"/>
    <col min="2055" max="2055" width="15.5703125" style="4" customWidth="1"/>
    <col min="2056" max="2056" width="11.42578125" style="4"/>
    <col min="2057" max="2057" width="16.85546875" style="4" bestFit="1" customWidth="1"/>
    <col min="2058" max="2058" width="11.42578125" style="4"/>
    <col min="2059" max="2059" width="16.28515625" style="4" bestFit="1" customWidth="1"/>
    <col min="2060" max="2301" width="11.42578125" style="4"/>
    <col min="2302" max="2302" width="0.140625" style="4" customWidth="1"/>
    <col min="2303" max="2303" width="4.140625" style="4" customWidth="1"/>
    <col min="2304" max="2304" width="11.42578125" style="4"/>
    <col min="2305" max="2305" width="26.28515625" style="4" customWidth="1"/>
    <col min="2306" max="2306" width="15.5703125" style="4" customWidth="1"/>
    <col min="2307" max="2307" width="15.7109375" style="4" customWidth="1"/>
    <col min="2308" max="2308" width="15.42578125" style="4" customWidth="1"/>
    <col min="2309" max="2309" width="15.28515625" style="4" customWidth="1"/>
    <col min="2310" max="2310" width="15.7109375" style="4" customWidth="1"/>
    <col min="2311" max="2311" width="15.5703125" style="4" customWidth="1"/>
    <col min="2312" max="2312" width="11.42578125" style="4"/>
    <col min="2313" max="2313" width="16.85546875" style="4" bestFit="1" customWidth="1"/>
    <col min="2314" max="2314" width="11.42578125" style="4"/>
    <col min="2315" max="2315" width="16.28515625" style="4" bestFit="1" customWidth="1"/>
    <col min="2316" max="2557" width="11.42578125" style="4"/>
    <col min="2558" max="2558" width="0.140625" style="4" customWidth="1"/>
    <col min="2559" max="2559" width="4.140625" style="4" customWidth="1"/>
    <col min="2560" max="2560" width="11.42578125" style="4"/>
    <col min="2561" max="2561" width="26.28515625" style="4" customWidth="1"/>
    <col min="2562" max="2562" width="15.5703125" style="4" customWidth="1"/>
    <col min="2563" max="2563" width="15.7109375" style="4" customWidth="1"/>
    <col min="2564" max="2564" width="15.42578125" style="4" customWidth="1"/>
    <col min="2565" max="2565" width="15.28515625" style="4" customWidth="1"/>
    <col min="2566" max="2566" width="15.7109375" style="4" customWidth="1"/>
    <col min="2567" max="2567" width="15.5703125" style="4" customWidth="1"/>
    <col min="2568" max="2568" width="11.42578125" style="4"/>
    <col min="2569" max="2569" width="16.85546875" style="4" bestFit="1" customWidth="1"/>
    <col min="2570" max="2570" width="11.42578125" style="4"/>
    <col min="2571" max="2571" width="16.28515625" style="4" bestFit="1" customWidth="1"/>
    <col min="2572" max="2813" width="11.42578125" style="4"/>
    <col min="2814" max="2814" width="0.140625" style="4" customWidth="1"/>
    <col min="2815" max="2815" width="4.140625" style="4" customWidth="1"/>
    <col min="2816" max="2816" width="11.42578125" style="4"/>
    <col min="2817" max="2817" width="26.28515625" style="4" customWidth="1"/>
    <col min="2818" max="2818" width="15.5703125" style="4" customWidth="1"/>
    <col min="2819" max="2819" width="15.7109375" style="4" customWidth="1"/>
    <col min="2820" max="2820" width="15.42578125" style="4" customWidth="1"/>
    <col min="2821" max="2821" width="15.28515625" style="4" customWidth="1"/>
    <col min="2822" max="2822" width="15.7109375" style="4" customWidth="1"/>
    <col min="2823" max="2823" width="15.5703125" style="4" customWidth="1"/>
    <col min="2824" max="2824" width="11.42578125" style="4"/>
    <col min="2825" max="2825" width="16.85546875" style="4" bestFit="1" customWidth="1"/>
    <col min="2826" max="2826" width="11.42578125" style="4"/>
    <col min="2827" max="2827" width="16.28515625" style="4" bestFit="1" customWidth="1"/>
    <col min="2828" max="3069" width="11.42578125" style="4"/>
    <col min="3070" max="3070" width="0.140625" style="4" customWidth="1"/>
    <col min="3071" max="3071" width="4.140625" style="4" customWidth="1"/>
    <col min="3072" max="3072" width="11.42578125" style="4"/>
    <col min="3073" max="3073" width="26.28515625" style="4" customWidth="1"/>
    <col min="3074" max="3074" width="15.5703125" style="4" customWidth="1"/>
    <col min="3075" max="3075" width="15.7109375" style="4" customWidth="1"/>
    <col min="3076" max="3076" width="15.42578125" style="4" customWidth="1"/>
    <col min="3077" max="3077" width="15.28515625" style="4" customWidth="1"/>
    <col min="3078" max="3078" width="15.7109375" style="4" customWidth="1"/>
    <col min="3079" max="3079" width="15.5703125" style="4" customWidth="1"/>
    <col min="3080" max="3080" width="11.42578125" style="4"/>
    <col min="3081" max="3081" width="16.85546875" style="4" bestFit="1" customWidth="1"/>
    <col min="3082" max="3082" width="11.42578125" style="4"/>
    <col min="3083" max="3083" width="16.28515625" style="4" bestFit="1" customWidth="1"/>
    <col min="3084" max="3325" width="11.42578125" style="4"/>
    <col min="3326" max="3326" width="0.140625" style="4" customWidth="1"/>
    <col min="3327" max="3327" width="4.140625" style="4" customWidth="1"/>
    <col min="3328" max="3328" width="11.42578125" style="4"/>
    <col min="3329" max="3329" width="26.28515625" style="4" customWidth="1"/>
    <col min="3330" max="3330" width="15.5703125" style="4" customWidth="1"/>
    <col min="3331" max="3331" width="15.7109375" style="4" customWidth="1"/>
    <col min="3332" max="3332" width="15.42578125" style="4" customWidth="1"/>
    <col min="3333" max="3333" width="15.28515625" style="4" customWidth="1"/>
    <col min="3334" max="3334" width="15.7109375" style="4" customWidth="1"/>
    <col min="3335" max="3335" width="15.5703125" style="4" customWidth="1"/>
    <col min="3336" max="3336" width="11.42578125" style="4"/>
    <col min="3337" max="3337" width="16.85546875" style="4" bestFit="1" customWidth="1"/>
    <col min="3338" max="3338" width="11.42578125" style="4"/>
    <col min="3339" max="3339" width="16.28515625" style="4" bestFit="1" customWidth="1"/>
    <col min="3340" max="3581" width="11.42578125" style="4"/>
    <col min="3582" max="3582" width="0.140625" style="4" customWidth="1"/>
    <col min="3583" max="3583" width="4.140625" style="4" customWidth="1"/>
    <col min="3584" max="3584" width="11.42578125" style="4"/>
    <col min="3585" max="3585" width="26.28515625" style="4" customWidth="1"/>
    <col min="3586" max="3586" width="15.5703125" style="4" customWidth="1"/>
    <col min="3587" max="3587" width="15.7109375" style="4" customWidth="1"/>
    <col min="3588" max="3588" width="15.42578125" style="4" customWidth="1"/>
    <col min="3589" max="3589" width="15.28515625" style="4" customWidth="1"/>
    <col min="3590" max="3590" width="15.7109375" style="4" customWidth="1"/>
    <col min="3591" max="3591" width="15.5703125" style="4" customWidth="1"/>
    <col min="3592" max="3592" width="11.42578125" style="4"/>
    <col min="3593" max="3593" width="16.85546875" style="4" bestFit="1" customWidth="1"/>
    <col min="3594" max="3594" width="11.42578125" style="4"/>
    <col min="3595" max="3595" width="16.28515625" style="4" bestFit="1" customWidth="1"/>
    <col min="3596" max="3837" width="11.42578125" style="4"/>
    <col min="3838" max="3838" width="0.140625" style="4" customWidth="1"/>
    <col min="3839" max="3839" width="4.140625" style="4" customWidth="1"/>
    <col min="3840" max="3840" width="11.42578125" style="4"/>
    <col min="3841" max="3841" width="26.28515625" style="4" customWidth="1"/>
    <col min="3842" max="3842" width="15.5703125" style="4" customWidth="1"/>
    <col min="3843" max="3843" width="15.7109375" style="4" customWidth="1"/>
    <col min="3844" max="3844" width="15.42578125" style="4" customWidth="1"/>
    <col min="3845" max="3845" width="15.28515625" style="4" customWidth="1"/>
    <col min="3846" max="3846" width="15.7109375" style="4" customWidth="1"/>
    <col min="3847" max="3847" width="15.5703125" style="4" customWidth="1"/>
    <col min="3848" max="3848" width="11.42578125" style="4"/>
    <col min="3849" max="3849" width="16.85546875" style="4" bestFit="1" customWidth="1"/>
    <col min="3850" max="3850" width="11.42578125" style="4"/>
    <col min="3851" max="3851" width="16.28515625" style="4" bestFit="1" customWidth="1"/>
    <col min="3852" max="4093" width="11.42578125" style="4"/>
    <col min="4094" max="4094" width="0.140625" style="4" customWidth="1"/>
    <col min="4095" max="4095" width="4.140625" style="4" customWidth="1"/>
    <col min="4096" max="4096" width="11.42578125" style="4"/>
    <col min="4097" max="4097" width="26.28515625" style="4" customWidth="1"/>
    <col min="4098" max="4098" width="15.5703125" style="4" customWidth="1"/>
    <col min="4099" max="4099" width="15.7109375" style="4" customWidth="1"/>
    <col min="4100" max="4100" width="15.42578125" style="4" customWidth="1"/>
    <col min="4101" max="4101" width="15.28515625" style="4" customWidth="1"/>
    <col min="4102" max="4102" width="15.7109375" style="4" customWidth="1"/>
    <col min="4103" max="4103" width="15.5703125" style="4" customWidth="1"/>
    <col min="4104" max="4104" width="11.42578125" style="4"/>
    <col min="4105" max="4105" width="16.85546875" style="4" bestFit="1" customWidth="1"/>
    <col min="4106" max="4106" width="11.42578125" style="4"/>
    <col min="4107" max="4107" width="16.28515625" style="4" bestFit="1" customWidth="1"/>
    <col min="4108" max="4349" width="11.42578125" style="4"/>
    <col min="4350" max="4350" width="0.140625" style="4" customWidth="1"/>
    <col min="4351" max="4351" width="4.140625" style="4" customWidth="1"/>
    <col min="4352" max="4352" width="11.42578125" style="4"/>
    <col min="4353" max="4353" width="26.28515625" style="4" customWidth="1"/>
    <col min="4354" max="4354" width="15.5703125" style="4" customWidth="1"/>
    <col min="4355" max="4355" width="15.7109375" style="4" customWidth="1"/>
    <col min="4356" max="4356" width="15.42578125" style="4" customWidth="1"/>
    <col min="4357" max="4357" width="15.28515625" style="4" customWidth="1"/>
    <col min="4358" max="4358" width="15.7109375" style="4" customWidth="1"/>
    <col min="4359" max="4359" width="15.5703125" style="4" customWidth="1"/>
    <col min="4360" max="4360" width="11.42578125" style="4"/>
    <col min="4361" max="4361" width="16.85546875" style="4" bestFit="1" customWidth="1"/>
    <col min="4362" max="4362" width="11.42578125" style="4"/>
    <col min="4363" max="4363" width="16.28515625" style="4" bestFit="1" customWidth="1"/>
    <col min="4364" max="4605" width="11.42578125" style="4"/>
    <col min="4606" max="4606" width="0.140625" style="4" customWidth="1"/>
    <col min="4607" max="4607" width="4.140625" style="4" customWidth="1"/>
    <col min="4608" max="4608" width="11.42578125" style="4"/>
    <col min="4609" max="4609" width="26.28515625" style="4" customWidth="1"/>
    <col min="4610" max="4610" width="15.5703125" style="4" customWidth="1"/>
    <col min="4611" max="4611" width="15.7109375" style="4" customWidth="1"/>
    <col min="4612" max="4612" width="15.42578125" style="4" customWidth="1"/>
    <col min="4613" max="4613" width="15.28515625" style="4" customWidth="1"/>
    <col min="4614" max="4614" width="15.7109375" style="4" customWidth="1"/>
    <col min="4615" max="4615" width="15.5703125" style="4" customWidth="1"/>
    <col min="4616" max="4616" width="11.42578125" style="4"/>
    <col min="4617" max="4617" width="16.85546875" style="4" bestFit="1" customWidth="1"/>
    <col min="4618" max="4618" width="11.42578125" style="4"/>
    <col min="4619" max="4619" width="16.28515625" style="4" bestFit="1" customWidth="1"/>
    <col min="4620" max="4861" width="11.42578125" style="4"/>
    <col min="4862" max="4862" width="0.140625" style="4" customWidth="1"/>
    <col min="4863" max="4863" width="4.140625" style="4" customWidth="1"/>
    <col min="4864" max="4864" width="11.42578125" style="4"/>
    <col min="4865" max="4865" width="26.28515625" style="4" customWidth="1"/>
    <col min="4866" max="4866" width="15.5703125" style="4" customWidth="1"/>
    <col min="4867" max="4867" width="15.7109375" style="4" customWidth="1"/>
    <col min="4868" max="4868" width="15.42578125" style="4" customWidth="1"/>
    <col min="4869" max="4869" width="15.28515625" style="4" customWidth="1"/>
    <col min="4870" max="4870" width="15.7109375" style="4" customWidth="1"/>
    <col min="4871" max="4871" width="15.5703125" style="4" customWidth="1"/>
    <col min="4872" max="4872" width="11.42578125" style="4"/>
    <col min="4873" max="4873" width="16.85546875" style="4" bestFit="1" customWidth="1"/>
    <col min="4874" max="4874" width="11.42578125" style="4"/>
    <col min="4875" max="4875" width="16.28515625" style="4" bestFit="1" customWidth="1"/>
    <col min="4876" max="5117" width="11.42578125" style="4"/>
    <col min="5118" max="5118" width="0.140625" style="4" customWidth="1"/>
    <col min="5119" max="5119" width="4.140625" style="4" customWidth="1"/>
    <col min="5120" max="5120" width="11.42578125" style="4"/>
    <col min="5121" max="5121" width="26.28515625" style="4" customWidth="1"/>
    <col min="5122" max="5122" width="15.5703125" style="4" customWidth="1"/>
    <col min="5123" max="5123" width="15.7109375" style="4" customWidth="1"/>
    <col min="5124" max="5124" width="15.42578125" style="4" customWidth="1"/>
    <col min="5125" max="5125" width="15.28515625" style="4" customWidth="1"/>
    <col min="5126" max="5126" width="15.7109375" style="4" customWidth="1"/>
    <col min="5127" max="5127" width="15.5703125" style="4" customWidth="1"/>
    <col min="5128" max="5128" width="11.42578125" style="4"/>
    <col min="5129" max="5129" width="16.85546875" style="4" bestFit="1" customWidth="1"/>
    <col min="5130" max="5130" width="11.42578125" style="4"/>
    <col min="5131" max="5131" width="16.28515625" style="4" bestFit="1" customWidth="1"/>
    <col min="5132" max="5373" width="11.42578125" style="4"/>
    <col min="5374" max="5374" width="0.140625" style="4" customWidth="1"/>
    <col min="5375" max="5375" width="4.140625" style="4" customWidth="1"/>
    <col min="5376" max="5376" width="11.42578125" style="4"/>
    <col min="5377" max="5377" width="26.28515625" style="4" customWidth="1"/>
    <col min="5378" max="5378" width="15.5703125" style="4" customWidth="1"/>
    <col min="5379" max="5379" width="15.7109375" style="4" customWidth="1"/>
    <col min="5380" max="5380" width="15.42578125" style="4" customWidth="1"/>
    <col min="5381" max="5381" width="15.28515625" style="4" customWidth="1"/>
    <col min="5382" max="5382" width="15.7109375" style="4" customWidth="1"/>
    <col min="5383" max="5383" width="15.5703125" style="4" customWidth="1"/>
    <col min="5384" max="5384" width="11.42578125" style="4"/>
    <col min="5385" max="5385" width="16.85546875" style="4" bestFit="1" customWidth="1"/>
    <col min="5386" max="5386" width="11.42578125" style="4"/>
    <col min="5387" max="5387" width="16.28515625" style="4" bestFit="1" customWidth="1"/>
    <col min="5388" max="5629" width="11.42578125" style="4"/>
    <col min="5630" max="5630" width="0.140625" style="4" customWidth="1"/>
    <col min="5631" max="5631" width="4.140625" style="4" customWidth="1"/>
    <col min="5632" max="5632" width="11.42578125" style="4"/>
    <col min="5633" max="5633" width="26.28515625" style="4" customWidth="1"/>
    <col min="5634" max="5634" width="15.5703125" style="4" customWidth="1"/>
    <col min="5635" max="5635" width="15.7109375" style="4" customWidth="1"/>
    <col min="5636" max="5636" width="15.42578125" style="4" customWidth="1"/>
    <col min="5637" max="5637" width="15.28515625" style="4" customWidth="1"/>
    <col min="5638" max="5638" width="15.7109375" style="4" customWidth="1"/>
    <col min="5639" max="5639" width="15.5703125" style="4" customWidth="1"/>
    <col min="5640" max="5640" width="11.42578125" style="4"/>
    <col min="5641" max="5641" width="16.85546875" style="4" bestFit="1" customWidth="1"/>
    <col min="5642" max="5642" width="11.42578125" style="4"/>
    <col min="5643" max="5643" width="16.28515625" style="4" bestFit="1" customWidth="1"/>
    <col min="5644" max="5885" width="11.42578125" style="4"/>
    <col min="5886" max="5886" width="0.140625" style="4" customWidth="1"/>
    <col min="5887" max="5887" width="4.140625" style="4" customWidth="1"/>
    <col min="5888" max="5888" width="11.42578125" style="4"/>
    <col min="5889" max="5889" width="26.28515625" style="4" customWidth="1"/>
    <col min="5890" max="5890" width="15.5703125" style="4" customWidth="1"/>
    <col min="5891" max="5891" width="15.7109375" style="4" customWidth="1"/>
    <col min="5892" max="5892" width="15.42578125" style="4" customWidth="1"/>
    <col min="5893" max="5893" width="15.28515625" style="4" customWidth="1"/>
    <col min="5894" max="5894" width="15.7109375" style="4" customWidth="1"/>
    <col min="5895" max="5895" width="15.5703125" style="4" customWidth="1"/>
    <col min="5896" max="5896" width="11.42578125" style="4"/>
    <col min="5897" max="5897" width="16.85546875" style="4" bestFit="1" customWidth="1"/>
    <col min="5898" max="5898" width="11.42578125" style="4"/>
    <col min="5899" max="5899" width="16.28515625" style="4" bestFit="1" customWidth="1"/>
    <col min="5900" max="6141" width="11.42578125" style="4"/>
    <col min="6142" max="6142" width="0.140625" style="4" customWidth="1"/>
    <col min="6143" max="6143" width="4.140625" style="4" customWidth="1"/>
    <col min="6144" max="6144" width="11.42578125" style="4"/>
    <col min="6145" max="6145" width="26.28515625" style="4" customWidth="1"/>
    <col min="6146" max="6146" width="15.5703125" style="4" customWidth="1"/>
    <col min="6147" max="6147" width="15.7109375" style="4" customWidth="1"/>
    <col min="6148" max="6148" width="15.42578125" style="4" customWidth="1"/>
    <col min="6149" max="6149" width="15.28515625" style="4" customWidth="1"/>
    <col min="6150" max="6150" width="15.7109375" style="4" customWidth="1"/>
    <col min="6151" max="6151" width="15.5703125" style="4" customWidth="1"/>
    <col min="6152" max="6152" width="11.42578125" style="4"/>
    <col min="6153" max="6153" width="16.85546875" style="4" bestFit="1" customWidth="1"/>
    <col min="6154" max="6154" width="11.42578125" style="4"/>
    <col min="6155" max="6155" width="16.28515625" style="4" bestFit="1" customWidth="1"/>
    <col min="6156" max="6397" width="11.42578125" style="4"/>
    <col min="6398" max="6398" width="0.140625" style="4" customWidth="1"/>
    <col min="6399" max="6399" width="4.140625" style="4" customWidth="1"/>
    <col min="6400" max="6400" width="11.42578125" style="4"/>
    <col min="6401" max="6401" width="26.28515625" style="4" customWidth="1"/>
    <col min="6402" max="6402" width="15.5703125" style="4" customWidth="1"/>
    <col min="6403" max="6403" width="15.7109375" style="4" customWidth="1"/>
    <col min="6404" max="6404" width="15.42578125" style="4" customWidth="1"/>
    <col min="6405" max="6405" width="15.28515625" style="4" customWidth="1"/>
    <col min="6406" max="6406" width="15.7109375" style="4" customWidth="1"/>
    <col min="6407" max="6407" width="15.5703125" style="4" customWidth="1"/>
    <col min="6408" max="6408" width="11.42578125" style="4"/>
    <col min="6409" max="6409" width="16.85546875" style="4" bestFit="1" customWidth="1"/>
    <col min="6410" max="6410" width="11.42578125" style="4"/>
    <col min="6411" max="6411" width="16.28515625" style="4" bestFit="1" customWidth="1"/>
    <col min="6412" max="6653" width="11.42578125" style="4"/>
    <col min="6654" max="6654" width="0.140625" style="4" customWidth="1"/>
    <col min="6655" max="6655" width="4.140625" style="4" customWidth="1"/>
    <col min="6656" max="6656" width="11.42578125" style="4"/>
    <col min="6657" max="6657" width="26.28515625" style="4" customWidth="1"/>
    <col min="6658" max="6658" width="15.5703125" style="4" customWidth="1"/>
    <col min="6659" max="6659" width="15.7109375" style="4" customWidth="1"/>
    <col min="6660" max="6660" width="15.42578125" style="4" customWidth="1"/>
    <col min="6661" max="6661" width="15.28515625" style="4" customWidth="1"/>
    <col min="6662" max="6662" width="15.7109375" style="4" customWidth="1"/>
    <col min="6663" max="6663" width="15.5703125" style="4" customWidth="1"/>
    <col min="6664" max="6664" width="11.42578125" style="4"/>
    <col min="6665" max="6665" width="16.85546875" style="4" bestFit="1" customWidth="1"/>
    <col min="6666" max="6666" width="11.42578125" style="4"/>
    <col min="6667" max="6667" width="16.28515625" style="4" bestFit="1" customWidth="1"/>
    <col min="6668" max="6909" width="11.42578125" style="4"/>
    <col min="6910" max="6910" width="0.140625" style="4" customWidth="1"/>
    <col min="6911" max="6911" width="4.140625" style="4" customWidth="1"/>
    <col min="6912" max="6912" width="11.42578125" style="4"/>
    <col min="6913" max="6913" width="26.28515625" style="4" customWidth="1"/>
    <col min="6914" max="6914" width="15.5703125" style="4" customWidth="1"/>
    <col min="6915" max="6915" width="15.7109375" style="4" customWidth="1"/>
    <col min="6916" max="6916" width="15.42578125" style="4" customWidth="1"/>
    <col min="6917" max="6917" width="15.28515625" style="4" customWidth="1"/>
    <col min="6918" max="6918" width="15.7109375" style="4" customWidth="1"/>
    <col min="6919" max="6919" width="15.5703125" style="4" customWidth="1"/>
    <col min="6920" max="6920" width="11.42578125" style="4"/>
    <col min="6921" max="6921" width="16.85546875" style="4" bestFit="1" customWidth="1"/>
    <col min="6922" max="6922" width="11.42578125" style="4"/>
    <col min="6923" max="6923" width="16.28515625" style="4" bestFit="1" customWidth="1"/>
    <col min="6924" max="7165" width="11.42578125" style="4"/>
    <col min="7166" max="7166" width="0.140625" style="4" customWidth="1"/>
    <col min="7167" max="7167" width="4.140625" style="4" customWidth="1"/>
    <col min="7168" max="7168" width="11.42578125" style="4"/>
    <col min="7169" max="7169" width="26.28515625" style="4" customWidth="1"/>
    <col min="7170" max="7170" width="15.5703125" style="4" customWidth="1"/>
    <col min="7171" max="7171" width="15.7109375" style="4" customWidth="1"/>
    <col min="7172" max="7172" width="15.42578125" style="4" customWidth="1"/>
    <col min="7173" max="7173" width="15.28515625" style="4" customWidth="1"/>
    <col min="7174" max="7174" width="15.7109375" style="4" customWidth="1"/>
    <col min="7175" max="7175" width="15.5703125" style="4" customWidth="1"/>
    <col min="7176" max="7176" width="11.42578125" style="4"/>
    <col min="7177" max="7177" width="16.85546875" style="4" bestFit="1" customWidth="1"/>
    <col min="7178" max="7178" width="11.42578125" style="4"/>
    <col min="7179" max="7179" width="16.28515625" style="4" bestFit="1" customWidth="1"/>
    <col min="7180" max="7421" width="11.42578125" style="4"/>
    <col min="7422" max="7422" width="0.140625" style="4" customWidth="1"/>
    <col min="7423" max="7423" width="4.140625" style="4" customWidth="1"/>
    <col min="7424" max="7424" width="11.42578125" style="4"/>
    <col min="7425" max="7425" width="26.28515625" style="4" customWidth="1"/>
    <col min="7426" max="7426" width="15.5703125" style="4" customWidth="1"/>
    <col min="7427" max="7427" width="15.7109375" style="4" customWidth="1"/>
    <col min="7428" max="7428" width="15.42578125" style="4" customWidth="1"/>
    <col min="7429" max="7429" width="15.28515625" style="4" customWidth="1"/>
    <col min="7430" max="7430" width="15.7109375" style="4" customWidth="1"/>
    <col min="7431" max="7431" width="15.5703125" style="4" customWidth="1"/>
    <col min="7432" max="7432" width="11.42578125" style="4"/>
    <col min="7433" max="7433" width="16.85546875" style="4" bestFit="1" customWidth="1"/>
    <col min="7434" max="7434" width="11.42578125" style="4"/>
    <col min="7435" max="7435" width="16.28515625" style="4" bestFit="1" customWidth="1"/>
    <col min="7436" max="7677" width="11.42578125" style="4"/>
    <col min="7678" max="7678" width="0.140625" style="4" customWidth="1"/>
    <col min="7679" max="7679" width="4.140625" style="4" customWidth="1"/>
    <col min="7680" max="7680" width="11.42578125" style="4"/>
    <col min="7681" max="7681" width="26.28515625" style="4" customWidth="1"/>
    <col min="7682" max="7682" width="15.5703125" style="4" customWidth="1"/>
    <col min="7683" max="7683" width="15.7109375" style="4" customWidth="1"/>
    <col min="7684" max="7684" width="15.42578125" style="4" customWidth="1"/>
    <col min="7685" max="7685" width="15.28515625" style="4" customWidth="1"/>
    <col min="7686" max="7686" width="15.7109375" style="4" customWidth="1"/>
    <col min="7687" max="7687" width="15.5703125" style="4" customWidth="1"/>
    <col min="7688" max="7688" width="11.42578125" style="4"/>
    <col min="7689" max="7689" width="16.85546875" style="4" bestFit="1" customWidth="1"/>
    <col min="7690" max="7690" width="11.42578125" style="4"/>
    <col min="7691" max="7691" width="16.28515625" style="4" bestFit="1" customWidth="1"/>
    <col min="7692" max="7933" width="11.42578125" style="4"/>
    <col min="7934" max="7934" width="0.140625" style="4" customWidth="1"/>
    <col min="7935" max="7935" width="4.140625" style="4" customWidth="1"/>
    <col min="7936" max="7936" width="11.42578125" style="4"/>
    <col min="7937" max="7937" width="26.28515625" style="4" customWidth="1"/>
    <col min="7938" max="7938" width="15.5703125" style="4" customWidth="1"/>
    <col min="7939" max="7939" width="15.7109375" style="4" customWidth="1"/>
    <col min="7940" max="7940" width="15.42578125" style="4" customWidth="1"/>
    <col min="7941" max="7941" width="15.28515625" style="4" customWidth="1"/>
    <col min="7942" max="7942" width="15.7109375" style="4" customWidth="1"/>
    <col min="7943" max="7943" width="15.5703125" style="4" customWidth="1"/>
    <col min="7944" max="7944" width="11.42578125" style="4"/>
    <col min="7945" max="7945" width="16.85546875" style="4" bestFit="1" customWidth="1"/>
    <col min="7946" max="7946" width="11.42578125" style="4"/>
    <col min="7947" max="7947" width="16.28515625" style="4" bestFit="1" customWidth="1"/>
    <col min="7948" max="8189" width="11.42578125" style="4"/>
    <col min="8190" max="8190" width="0.140625" style="4" customWidth="1"/>
    <col min="8191" max="8191" width="4.140625" style="4" customWidth="1"/>
    <col min="8192" max="8192" width="11.42578125" style="4"/>
    <col min="8193" max="8193" width="26.28515625" style="4" customWidth="1"/>
    <col min="8194" max="8194" width="15.5703125" style="4" customWidth="1"/>
    <col min="8195" max="8195" width="15.7109375" style="4" customWidth="1"/>
    <col min="8196" max="8196" width="15.42578125" style="4" customWidth="1"/>
    <col min="8197" max="8197" width="15.28515625" style="4" customWidth="1"/>
    <col min="8198" max="8198" width="15.7109375" style="4" customWidth="1"/>
    <col min="8199" max="8199" width="15.5703125" style="4" customWidth="1"/>
    <col min="8200" max="8200" width="11.42578125" style="4"/>
    <col min="8201" max="8201" width="16.85546875" style="4" bestFit="1" customWidth="1"/>
    <col min="8202" max="8202" width="11.42578125" style="4"/>
    <col min="8203" max="8203" width="16.28515625" style="4" bestFit="1" customWidth="1"/>
    <col min="8204" max="8445" width="11.42578125" style="4"/>
    <col min="8446" max="8446" width="0.140625" style="4" customWidth="1"/>
    <col min="8447" max="8447" width="4.140625" style="4" customWidth="1"/>
    <col min="8448" max="8448" width="11.42578125" style="4"/>
    <col min="8449" max="8449" width="26.28515625" style="4" customWidth="1"/>
    <col min="8450" max="8450" width="15.5703125" style="4" customWidth="1"/>
    <col min="8451" max="8451" width="15.7109375" style="4" customWidth="1"/>
    <col min="8452" max="8452" width="15.42578125" style="4" customWidth="1"/>
    <col min="8453" max="8453" width="15.28515625" style="4" customWidth="1"/>
    <col min="8454" max="8454" width="15.7109375" style="4" customWidth="1"/>
    <col min="8455" max="8455" width="15.5703125" style="4" customWidth="1"/>
    <col min="8456" max="8456" width="11.42578125" style="4"/>
    <col min="8457" max="8457" width="16.85546875" style="4" bestFit="1" customWidth="1"/>
    <col min="8458" max="8458" width="11.42578125" style="4"/>
    <col min="8459" max="8459" width="16.28515625" style="4" bestFit="1" customWidth="1"/>
    <col min="8460" max="8701" width="11.42578125" style="4"/>
    <col min="8702" max="8702" width="0.140625" style="4" customWidth="1"/>
    <col min="8703" max="8703" width="4.140625" style="4" customWidth="1"/>
    <col min="8704" max="8704" width="11.42578125" style="4"/>
    <col min="8705" max="8705" width="26.28515625" style="4" customWidth="1"/>
    <col min="8706" max="8706" width="15.5703125" style="4" customWidth="1"/>
    <col min="8707" max="8707" width="15.7109375" style="4" customWidth="1"/>
    <col min="8708" max="8708" width="15.42578125" style="4" customWidth="1"/>
    <col min="8709" max="8709" width="15.28515625" style="4" customWidth="1"/>
    <col min="8710" max="8710" width="15.7109375" style="4" customWidth="1"/>
    <col min="8711" max="8711" width="15.5703125" style="4" customWidth="1"/>
    <col min="8712" max="8712" width="11.42578125" style="4"/>
    <col min="8713" max="8713" width="16.85546875" style="4" bestFit="1" customWidth="1"/>
    <col min="8714" max="8714" width="11.42578125" style="4"/>
    <col min="8715" max="8715" width="16.28515625" style="4" bestFit="1" customWidth="1"/>
    <col min="8716" max="8957" width="11.42578125" style="4"/>
    <col min="8958" max="8958" width="0.140625" style="4" customWidth="1"/>
    <col min="8959" max="8959" width="4.140625" style="4" customWidth="1"/>
    <col min="8960" max="8960" width="11.42578125" style="4"/>
    <col min="8961" max="8961" width="26.28515625" style="4" customWidth="1"/>
    <col min="8962" max="8962" width="15.5703125" style="4" customWidth="1"/>
    <col min="8963" max="8963" width="15.7109375" style="4" customWidth="1"/>
    <col min="8964" max="8964" width="15.42578125" style="4" customWidth="1"/>
    <col min="8965" max="8965" width="15.28515625" style="4" customWidth="1"/>
    <col min="8966" max="8966" width="15.7109375" style="4" customWidth="1"/>
    <col min="8967" max="8967" width="15.5703125" style="4" customWidth="1"/>
    <col min="8968" max="8968" width="11.42578125" style="4"/>
    <col min="8969" max="8969" width="16.85546875" style="4" bestFit="1" customWidth="1"/>
    <col min="8970" max="8970" width="11.42578125" style="4"/>
    <col min="8971" max="8971" width="16.28515625" style="4" bestFit="1" customWidth="1"/>
    <col min="8972" max="9213" width="11.42578125" style="4"/>
    <col min="9214" max="9214" width="0.140625" style="4" customWidth="1"/>
    <col min="9215" max="9215" width="4.140625" style="4" customWidth="1"/>
    <col min="9216" max="9216" width="11.42578125" style="4"/>
    <col min="9217" max="9217" width="26.28515625" style="4" customWidth="1"/>
    <col min="9218" max="9218" width="15.5703125" style="4" customWidth="1"/>
    <col min="9219" max="9219" width="15.7109375" style="4" customWidth="1"/>
    <col min="9220" max="9220" width="15.42578125" style="4" customWidth="1"/>
    <col min="9221" max="9221" width="15.28515625" style="4" customWidth="1"/>
    <col min="9222" max="9222" width="15.7109375" style="4" customWidth="1"/>
    <col min="9223" max="9223" width="15.5703125" style="4" customWidth="1"/>
    <col min="9224" max="9224" width="11.42578125" style="4"/>
    <col min="9225" max="9225" width="16.85546875" style="4" bestFit="1" customWidth="1"/>
    <col min="9226" max="9226" width="11.42578125" style="4"/>
    <col min="9227" max="9227" width="16.28515625" style="4" bestFit="1" customWidth="1"/>
    <col min="9228" max="9469" width="11.42578125" style="4"/>
    <col min="9470" max="9470" width="0.140625" style="4" customWidth="1"/>
    <col min="9471" max="9471" width="4.140625" style="4" customWidth="1"/>
    <col min="9472" max="9472" width="11.42578125" style="4"/>
    <col min="9473" max="9473" width="26.28515625" style="4" customWidth="1"/>
    <col min="9474" max="9474" width="15.5703125" style="4" customWidth="1"/>
    <col min="9475" max="9475" width="15.7109375" style="4" customWidth="1"/>
    <col min="9476" max="9476" width="15.42578125" style="4" customWidth="1"/>
    <col min="9477" max="9477" width="15.28515625" style="4" customWidth="1"/>
    <col min="9478" max="9478" width="15.7109375" style="4" customWidth="1"/>
    <col min="9479" max="9479" width="15.5703125" style="4" customWidth="1"/>
    <col min="9480" max="9480" width="11.42578125" style="4"/>
    <col min="9481" max="9481" width="16.85546875" style="4" bestFit="1" customWidth="1"/>
    <col min="9482" max="9482" width="11.42578125" style="4"/>
    <col min="9483" max="9483" width="16.28515625" style="4" bestFit="1" customWidth="1"/>
    <col min="9484" max="9725" width="11.42578125" style="4"/>
    <col min="9726" max="9726" width="0.140625" style="4" customWidth="1"/>
    <col min="9727" max="9727" width="4.140625" style="4" customWidth="1"/>
    <col min="9728" max="9728" width="11.42578125" style="4"/>
    <col min="9729" max="9729" width="26.28515625" style="4" customWidth="1"/>
    <col min="9730" max="9730" width="15.5703125" style="4" customWidth="1"/>
    <col min="9731" max="9731" width="15.7109375" style="4" customWidth="1"/>
    <col min="9732" max="9732" width="15.42578125" style="4" customWidth="1"/>
    <col min="9733" max="9733" width="15.28515625" style="4" customWidth="1"/>
    <col min="9734" max="9734" width="15.7109375" style="4" customWidth="1"/>
    <col min="9735" max="9735" width="15.5703125" style="4" customWidth="1"/>
    <col min="9736" max="9736" width="11.42578125" style="4"/>
    <col min="9737" max="9737" width="16.85546875" style="4" bestFit="1" customWidth="1"/>
    <col min="9738" max="9738" width="11.42578125" style="4"/>
    <col min="9739" max="9739" width="16.28515625" style="4" bestFit="1" customWidth="1"/>
    <col min="9740" max="9981" width="11.42578125" style="4"/>
    <col min="9982" max="9982" width="0.140625" style="4" customWidth="1"/>
    <col min="9983" max="9983" width="4.140625" style="4" customWidth="1"/>
    <col min="9984" max="9984" width="11.42578125" style="4"/>
    <col min="9985" max="9985" width="26.28515625" style="4" customWidth="1"/>
    <col min="9986" max="9986" width="15.5703125" style="4" customWidth="1"/>
    <col min="9987" max="9987" width="15.7109375" style="4" customWidth="1"/>
    <col min="9988" max="9988" width="15.42578125" style="4" customWidth="1"/>
    <col min="9989" max="9989" width="15.28515625" style="4" customWidth="1"/>
    <col min="9990" max="9990" width="15.7109375" style="4" customWidth="1"/>
    <col min="9991" max="9991" width="15.5703125" style="4" customWidth="1"/>
    <col min="9992" max="9992" width="11.42578125" style="4"/>
    <col min="9993" max="9993" width="16.85546875" style="4" bestFit="1" customWidth="1"/>
    <col min="9994" max="9994" width="11.42578125" style="4"/>
    <col min="9995" max="9995" width="16.28515625" style="4" bestFit="1" customWidth="1"/>
    <col min="9996" max="10237" width="11.42578125" style="4"/>
    <col min="10238" max="10238" width="0.140625" style="4" customWidth="1"/>
    <col min="10239" max="10239" width="4.140625" style="4" customWidth="1"/>
    <col min="10240" max="10240" width="11.42578125" style="4"/>
    <col min="10241" max="10241" width="26.28515625" style="4" customWidth="1"/>
    <col min="10242" max="10242" width="15.5703125" style="4" customWidth="1"/>
    <col min="10243" max="10243" width="15.7109375" style="4" customWidth="1"/>
    <col min="10244" max="10244" width="15.42578125" style="4" customWidth="1"/>
    <col min="10245" max="10245" width="15.28515625" style="4" customWidth="1"/>
    <col min="10246" max="10246" width="15.7109375" style="4" customWidth="1"/>
    <col min="10247" max="10247" width="15.5703125" style="4" customWidth="1"/>
    <col min="10248" max="10248" width="11.42578125" style="4"/>
    <col min="10249" max="10249" width="16.85546875" style="4" bestFit="1" customWidth="1"/>
    <col min="10250" max="10250" width="11.42578125" style="4"/>
    <col min="10251" max="10251" width="16.28515625" style="4" bestFit="1" customWidth="1"/>
    <col min="10252" max="10493" width="11.42578125" style="4"/>
    <col min="10494" max="10494" width="0.140625" style="4" customWidth="1"/>
    <col min="10495" max="10495" width="4.140625" style="4" customWidth="1"/>
    <col min="10496" max="10496" width="11.42578125" style="4"/>
    <col min="10497" max="10497" width="26.28515625" style="4" customWidth="1"/>
    <col min="10498" max="10498" width="15.5703125" style="4" customWidth="1"/>
    <col min="10499" max="10499" width="15.7109375" style="4" customWidth="1"/>
    <col min="10500" max="10500" width="15.42578125" style="4" customWidth="1"/>
    <col min="10501" max="10501" width="15.28515625" style="4" customWidth="1"/>
    <col min="10502" max="10502" width="15.7109375" style="4" customWidth="1"/>
    <col min="10503" max="10503" width="15.5703125" style="4" customWidth="1"/>
    <col min="10504" max="10504" width="11.42578125" style="4"/>
    <col min="10505" max="10505" width="16.85546875" style="4" bestFit="1" customWidth="1"/>
    <col min="10506" max="10506" width="11.42578125" style="4"/>
    <col min="10507" max="10507" width="16.28515625" style="4" bestFit="1" customWidth="1"/>
    <col min="10508" max="10749" width="11.42578125" style="4"/>
    <col min="10750" max="10750" width="0.140625" style="4" customWidth="1"/>
    <col min="10751" max="10751" width="4.140625" style="4" customWidth="1"/>
    <col min="10752" max="10752" width="11.42578125" style="4"/>
    <col min="10753" max="10753" width="26.28515625" style="4" customWidth="1"/>
    <col min="10754" max="10754" width="15.5703125" style="4" customWidth="1"/>
    <col min="10755" max="10755" width="15.7109375" style="4" customWidth="1"/>
    <col min="10756" max="10756" width="15.42578125" style="4" customWidth="1"/>
    <col min="10757" max="10757" width="15.28515625" style="4" customWidth="1"/>
    <col min="10758" max="10758" width="15.7109375" style="4" customWidth="1"/>
    <col min="10759" max="10759" width="15.5703125" style="4" customWidth="1"/>
    <col min="10760" max="10760" width="11.42578125" style="4"/>
    <col min="10761" max="10761" width="16.85546875" style="4" bestFit="1" customWidth="1"/>
    <col min="10762" max="10762" width="11.42578125" style="4"/>
    <col min="10763" max="10763" width="16.28515625" style="4" bestFit="1" customWidth="1"/>
    <col min="10764" max="11005" width="11.42578125" style="4"/>
    <col min="11006" max="11006" width="0.140625" style="4" customWidth="1"/>
    <col min="11007" max="11007" width="4.140625" style="4" customWidth="1"/>
    <col min="11008" max="11008" width="11.42578125" style="4"/>
    <col min="11009" max="11009" width="26.28515625" style="4" customWidth="1"/>
    <col min="11010" max="11010" width="15.5703125" style="4" customWidth="1"/>
    <col min="11011" max="11011" width="15.7109375" style="4" customWidth="1"/>
    <col min="11012" max="11012" width="15.42578125" style="4" customWidth="1"/>
    <col min="11013" max="11013" width="15.28515625" style="4" customWidth="1"/>
    <col min="11014" max="11014" width="15.7109375" style="4" customWidth="1"/>
    <col min="11015" max="11015" width="15.5703125" style="4" customWidth="1"/>
    <col min="11016" max="11016" width="11.42578125" style="4"/>
    <col min="11017" max="11017" width="16.85546875" style="4" bestFit="1" customWidth="1"/>
    <col min="11018" max="11018" width="11.42578125" style="4"/>
    <col min="11019" max="11019" width="16.28515625" style="4" bestFit="1" customWidth="1"/>
    <col min="11020" max="11261" width="11.42578125" style="4"/>
    <col min="11262" max="11262" width="0.140625" style="4" customWidth="1"/>
    <col min="11263" max="11263" width="4.140625" style="4" customWidth="1"/>
    <col min="11264" max="11264" width="11.42578125" style="4"/>
    <col min="11265" max="11265" width="26.28515625" style="4" customWidth="1"/>
    <col min="11266" max="11266" width="15.5703125" style="4" customWidth="1"/>
    <col min="11267" max="11267" width="15.7109375" style="4" customWidth="1"/>
    <col min="11268" max="11268" width="15.42578125" style="4" customWidth="1"/>
    <col min="11269" max="11269" width="15.28515625" style="4" customWidth="1"/>
    <col min="11270" max="11270" width="15.7109375" style="4" customWidth="1"/>
    <col min="11271" max="11271" width="15.5703125" style="4" customWidth="1"/>
    <col min="11272" max="11272" width="11.42578125" style="4"/>
    <col min="11273" max="11273" width="16.85546875" style="4" bestFit="1" customWidth="1"/>
    <col min="11274" max="11274" width="11.42578125" style="4"/>
    <col min="11275" max="11275" width="16.28515625" style="4" bestFit="1" customWidth="1"/>
    <col min="11276" max="11517" width="11.42578125" style="4"/>
    <col min="11518" max="11518" width="0.140625" style="4" customWidth="1"/>
    <col min="11519" max="11519" width="4.140625" style="4" customWidth="1"/>
    <col min="11520" max="11520" width="11.42578125" style="4"/>
    <col min="11521" max="11521" width="26.28515625" style="4" customWidth="1"/>
    <col min="11522" max="11522" width="15.5703125" style="4" customWidth="1"/>
    <col min="11523" max="11523" width="15.7109375" style="4" customWidth="1"/>
    <col min="11524" max="11524" width="15.42578125" style="4" customWidth="1"/>
    <col min="11525" max="11525" width="15.28515625" style="4" customWidth="1"/>
    <col min="11526" max="11526" width="15.7109375" style="4" customWidth="1"/>
    <col min="11527" max="11527" width="15.5703125" style="4" customWidth="1"/>
    <col min="11528" max="11528" width="11.42578125" style="4"/>
    <col min="11529" max="11529" width="16.85546875" style="4" bestFit="1" customWidth="1"/>
    <col min="11530" max="11530" width="11.42578125" style="4"/>
    <col min="11531" max="11531" width="16.28515625" style="4" bestFit="1" customWidth="1"/>
    <col min="11532" max="11773" width="11.42578125" style="4"/>
    <col min="11774" max="11774" width="0.140625" style="4" customWidth="1"/>
    <col min="11775" max="11775" width="4.140625" style="4" customWidth="1"/>
    <col min="11776" max="11776" width="11.42578125" style="4"/>
    <col min="11777" max="11777" width="26.28515625" style="4" customWidth="1"/>
    <col min="11778" max="11778" width="15.5703125" style="4" customWidth="1"/>
    <col min="11779" max="11779" width="15.7109375" style="4" customWidth="1"/>
    <col min="11780" max="11780" width="15.42578125" style="4" customWidth="1"/>
    <col min="11781" max="11781" width="15.28515625" style="4" customWidth="1"/>
    <col min="11782" max="11782" width="15.7109375" style="4" customWidth="1"/>
    <col min="11783" max="11783" width="15.5703125" style="4" customWidth="1"/>
    <col min="11784" max="11784" width="11.42578125" style="4"/>
    <col min="11785" max="11785" width="16.85546875" style="4" bestFit="1" customWidth="1"/>
    <col min="11786" max="11786" width="11.42578125" style="4"/>
    <col min="11787" max="11787" width="16.28515625" style="4" bestFit="1" customWidth="1"/>
    <col min="11788" max="12029" width="11.42578125" style="4"/>
    <col min="12030" max="12030" width="0.140625" style="4" customWidth="1"/>
    <col min="12031" max="12031" width="4.140625" style="4" customWidth="1"/>
    <col min="12032" max="12032" width="11.42578125" style="4"/>
    <col min="12033" max="12033" width="26.28515625" style="4" customWidth="1"/>
    <col min="12034" max="12034" width="15.5703125" style="4" customWidth="1"/>
    <col min="12035" max="12035" width="15.7109375" style="4" customWidth="1"/>
    <col min="12036" max="12036" width="15.42578125" style="4" customWidth="1"/>
    <col min="12037" max="12037" width="15.28515625" style="4" customWidth="1"/>
    <col min="12038" max="12038" width="15.7109375" style="4" customWidth="1"/>
    <col min="12039" max="12039" width="15.5703125" style="4" customWidth="1"/>
    <col min="12040" max="12040" width="11.42578125" style="4"/>
    <col min="12041" max="12041" width="16.85546875" style="4" bestFit="1" customWidth="1"/>
    <col min="12042" max="12042" width="11.42578125" style="4"/>
    <col min="12043" max="12043" width="16.28515625" style="4" bestFit="1" customWidth="1"/>
    <col min="12044" max="12285" width="11.42578125" style="4"/>
    <col min="12286" max="12286" width="0.140625" style="4" customWidth="1"/>
    <col min="12287" max="12287" width="4.140625" style="4" customWidth="1"/>
    <col min="12288" max="12288" width="11.42578125" style="4"/>
    <col min="12289" max="12289" width="26.28515625" style="4" customWidth="1"/>
    <col min="12290" max="12290" width="15.5703125" style="4" customWidth="1"/>
    <col min="12291" max="12291" width="15.7109375" style="4" customWidth="1"/>
    <col min="12292" max="12292" width="15.42578125" style="4" customWidth="1"/>
    <col min="12293" max="12293" width="15.28515625" style="4" customWidth="1"/>
    <col min="12294" max="12294" width="15.7109375" style="4" customWidth="1"/>
    <col min="12295" max="12295" width="15.5703125" style="4" customWidth="1"/>
    <col min="12296" max="12296" width="11.42578125" style="4"/>
    <col min="12297" max="12297" width="16.85546875" style="4" bestFit="1" customWidth="1"/>
    <col min="12298" max="12298" width="11.42578125" style="4"/>
    <col min="12299" max="12299" width="16.28515625" style="4" bestFit="1" customWidth="1"/>
    <col min="12300" max="12541" width="11.42578125" style="4"/>
    <col min="12542" max="12542" width="0.140625" style="4" customWidth="1"/>
    <col min="12543" max="12543" width="4.140625" style="4" customWidth="1"/>
    <col min="12544" max="12544" width="11.42578125" style="4"/>
    <col min="12545" max="12545" width="26.28515625" style="4" customWidth="1"/>
    <col min="12546" max="12546" width="15.5703125" style="4" customWidth="1"/>
    <col min="12547" max="12547" width="15.7109375" style="4" customWidth="1"/>
    <col min="12548" max="12548" width="15.42578125" style="4" customWidth="1"/>
    <col min="12549" max="12549" width="15.28515625" style="4" customWidth="1"/>
    <col min="12550" max="12550" width="15.7109375" style="4" customWidth="1"/>
    <col min="12551" max="12551" width="15.5703125" style="4" customWidth="1"/>
    <col min="12552" max="12552" width="11.42578125" style="4"/>
    <col min="12553" max="12553" width="16.85546875" style="4" bestFit="1" customWidth="1"/>
    <col min="12554" max="12554" width="11.42578125" style="4"/>
    <col min="12555" max="12555" width="16.28515625" style="4" bestFit="1" customWidth="1"/>
    <col min="12556" max="12797" width="11.42578125" style="4"/>
    <col min="12798" max="12798" width="0.140625" style="4" customWidth="1"/>
    <col min="12799" max="12799" width="4.140625" style="4" customWidth="1"/>
    <col min="12800" max="12800" width="11.42578125" style="4"/>
    <col min="12801" max="12801" width="26.28515625" style="4" customWidth="1"/>
    <col min="12802" max="12802" width="15.5703125" style="4" customWidth="1"/>
    <col min="12803" max="12803" width="15.7109375" style="4" customWidth="1"/>
    <col min="12804" max="12804" width="15.42578125" style="4" customWidth="1"/>
    <col min="12805" max="12805" width="15.28515625" style="4" customWidth="1"/>
    <col min="12806" max="12806" width="15.7109375" style="4" customWidth="1"/>
    <col min="12807" max="12807" width="15.5703125" style="4" customWidth="1"/>
    <col min="12808" max="12808" width="11.42578125" style="4"/>
    <col min="12809" max="12809" width="16.85546875" style="4" bestFit="1" customWidth="1"/>
    <col min="12810" max="12810" width="11.42578125" style="4"/>
    <col min="12811" max="12811" width="16.28515625" style="4" bestFit="1" customWidth="1"/>
    <col min="12812" max="13053" width="11.42578125" style="4"/>
    <col min="13054" max="13054" width="0.140625" style="4" customWidth="1"/>
    <col min="13055" max="13055" width="4.140625" style="4" customWidth="1"/>
    <col min="13056" max="13056" width="11.42578125" style="4"/>
    <col min="13057" max="13057" width="26.28515625" style="4" customWidth="1"/>
    <col min="13058" max="13058" width="15.5703125" style="4" customWidth="1"/>
    <col min="13059" max="13059" width="15.7109375" style="4" customWidth="1"/>
    <col min="13060" max="13060" width="15.42578125" style="4" customWidth="1"/>
    <col min="13061" max="13061" width="15.28515625" style="4" customWidth="1"/>
    <col min="13062" max="13062" width="15.7109375" style="4" customWidth="1"/>
    <col min="13063" max="13063" width="15.5703125" style="4" customWidth="1"/>
    <col min="13064" max="13064" width="11.42578125" style="4"/>
    <col min="13065" max="13065" width="16.85546875" style="4" bestFit="1" customWidth="1"/>
    <col min="13066" max="13066" width="11.42578125" style="4"/>
    <col min="13067" max="13067" width="16.28515625" style="4" bestFit="1" customWidth="1"/>
    <col min="13068" max="13309" width="11.42578125" style="4"/>
    <col min="13310" max="13310" width="0.140625" style="4" customWidth="1"/>
    <col min="13311" max="13311" width="4.140625" style="4" customWidth="1"/>
    <col min="13312" max="13312" width="11.42578125" style="4"/>
    <col min="13313" max="13313" width="26.28515625" style="4" customWidth="1"/>
    <col min="13314" max="13314" width="15.5703125" style="4" customWidth="1"/>
    <col min="13315" max="13315" width="15.7109375" style="4" customWidth="1"/>
    <col min="13316" max="13316" width="15.42578125" style="4" customWidth="1"/>
    <col min="13317" max="13317" width="15.28515625" style="4" customWidth="1"/>
    <col min="13318" max="13318" width="15.7109375" style="4" customWidth="1"/>
    <col min="13319" max="13319" width="15.5703125" style="4" customWidth="1"/>
    <col min="13320" max="13320" width="11.42578125" style="4"/>
    <col min="13321" max="13321" width="16.85546875" style="4" bestFit="1" customWidth="1"/>
    <col min="13322" max="13322" width="11.42578125" style="4"/>
    <col min="13323" max="13323" width="16.28515625" style="4" bestFit="1" customWidth="1"/>
    <col min="13324" max="13565" width="11.42578125" style="4"/>
    <col min="13566" max="13566" width="0.140625" style="4" customWidth="1"/>
    <col min="13567" max="13567" width="4.140625" style="4" customWidth="1"/>
    <col min="13568" max="13568" width="11.42578125" style="4"/>
    <col min="13569" max="13569" width="26.28515625" style="4" customWidth="1"/>
    <col min="13570" max="13570" width="15.5703125" style="4" customWidth="1"/>
    <col min="13571" max="13571" width="15.7109375" style="4" customWidth="1"/>
    <col min="13572" max="13572" width="15.42578125" style="4" customWidth="1"/>
    <col min="13573" max="13573" width="15.28515625" style="4" customWidth="1"/>
    <col min="13574" max="13574" width="15.7109375" style="4" customWidth="1"/>
    <col min="13575" max="13575" width="15.5703125" style="4" customWidth="1"/>
    <col min="13576" max="13576" width="11.42578125" style="4"/>
    <col min="13577" max="13577" width="16.85546875" style="4" bestFit="1" customWidth="1"/>
    <col min="13578" max="13578" width="11.42578125" style="4"/>
    <col min="13579" max="13579" width="16.28515625" style="4" bestFit="1" customWidth="1"/>
    <col min="13580" max="13821" width="11.42578125" style="4"/>
    <col min="13822" max="13822" width="0.140625" style="4" customWidth="1"/>
    <col min="13823" max="13823" width="4.140625" style="4" customWidth="1"/>
    <col min="13824" max="13824" width="11.42578125" style="4"/>
    <col min="13825" max="13825" width="26.28515625" style="4" customWidth="1"/>
    <col min="13826" max="13826" width="15.5703125" style="4" customWidth="1"/>
    <col min="13827" max="13827" width="15.7109375" style="4" customWidth="1"/>
    <col min="13828" max="13828" width="15.42578125" style="4" customWidth="1"/>
    <col min="13829" max="13829" width="15.28515625" style="4" customWidth="1"/>
    <col min="13830" max="13830" width="15.7109375" style="4" customWidth="1"/>
    <col min="13831" max="13831" width="15.5703125" style="4" customWidth="1"/>
    <col min="13832" max="13832" width="11.42578125" style="4"/>
    <col min="13833" max="13833" width="16.85546875" style="4" bestFit="1" customWidth="1"/>
    <col min="13834" max="13834" width="11.42578125" style="4"/>
    <col min="13835" max="13835" width="16.28515625" style="4" bestFit="1" customWidth="1"/>
    <col min="13836" max="14077" width="11.42578125" style="4"/>
    <col min="14078" max="14078" width="0.140625" style="4" customWidth="1"/>
    <col min="14079" max="14079" width="4.140625" style="4" customWidth="1"/>
    <col min="14080" max="14080" width="11.42578125" style="4"/>
    <col min="14081" max="14081" width="26.28515625" style="4" customWidth="1"/>
    <col min="14082" max="14082" width="15.5703125" style="4" customWidth="1"/>
    <col min="14083" max="14083" width="15.7109375" style="4" customWidth="1"/>
    <col min="14084" max="14084" width="15.42578125" style="4" customWidth="1"/>
    <col min="14085" max="14085" width="15.28515625" style="4" customWidth="1"/>
    <col min="14086" max="14086" width="15.7109375" style="4" customWidth="1"/>
    <col min="14087" max="14087" width="15.5703125" style="4" customWidth="1"/>
    <col min="14088" max="14088" width="11.42578125" style="4"/>
    <col min="14089" max="14089" width="16.85546875" style="4" bestFit="1" customWidth="1"/>
    <col min="14090" max="14090" width="11.42578125" style="4"/>
    <col min="14091" max="14091" width="16.28515625" style="4" bestFit="1" customWidth="1"/>
    <col min="14092" max="14333" width="11.42578125" style="4"/>
    <col min="14334" max="14334" width="0.140625" style="4" customWidth="1"/>
    <col min="14335" max="14335" width="4.140625" style="4" customWidth="1"/>
    <col min="14336" max="14336" width="11.42578125" style="4"/>
    <col min="14337" max="14337" width="26.28515625" style="4" customWidth="1"/>
    <col min="14338" max="14338" width="15.5703125" style="4" customWidth="1"/>
    <col min="14339" max="14339" width="15.7109375" style="4" customWidth="1"/>
    <col min="14340" max="14340" width="15.42578125" style="4" customWidth="1"/>
    <col min="14341" max="14341" width="15.28515625" style="4" customWidth="1"/>
    <col min="14342" max="14342" width="15.7109375" style="4" customWidth="1"/>
    <col min="14343" max="14343" width="15.5703125" style="4" customWidth="1"/>
    <col min="14344" max="14344" width="11.42578125" style="4"/>
    <col min="14345" max="14345" width="16.85546875" style="4" bestFit="1" customWidth="1"/>
    <col min="14346" max="14346" width="11.42578125" style="4"/>
    <col min="14347" max="14347" width="16.28515625" style="4" bestFit="1" customWidth="1"/>
    <col min="14348" max="14589" width="11.42578125" style="4"/>
    <col min="14590" max="14590" width="0.140625" style="4" customWidth="1"/>
    <col min="14591" max="14591" width="4.140625" style="4" customWidth="1"/>
    <col min="14592" max="14592" width="11.42578125" style="4"/>
    <col min="14593" max="14593" width="26.28515625" style="4" customWidth="1"/>
    <col min="14594" max="14594" width="15.5703125" style="4" customWidth="1"/>
    <col min="14595" max="14595" width="15.7109375" style="4" customWidth="1"/>
    <col min="14596" max="14596" width="15.42578125" style="4" customWidth="1"/>
    <col min="14597" max="14597" width="15.28515625" style="4" customWidth="1"/>
    <col min="14598" max="14598" width="15.7109375" style="4" customWidth="1"/>
    <col min="14599" max="14599" width="15.5703125" style="4" customWidth="1"/>
    <col min="14600" max="14600" width="11.42578125" style="4"/>
    <col min="14601" max="14601" width="16.85546875" style="4" bestFit="1" customWidth="1"/>
    <col min="14602" max="14602" width="11.42578125" style="4"/>
    <col min="14603" max="14603" width="16.28515625" style="4" bestFit="1" customWidth="1"/>
    <col min="14604" max="14845" width="11.42578125" style="4"/>
    <col min="14846" max="14846" width="0.140625" style="4" customWidth="1"/>
    <col min="14847" max="14847" width="4.140625" style="4" customWidth="1"/>
    <col min="14848" max="14848" width="11.42578125" style="4"/>
    <col min="14849" max="14849" width="26.28515625" style="4" customWidth="1"/>
    <col min="14850" max="14850" width="15.5703125" style="4" customWidth="1"/>
    <col min="14851" max="14851" width="15.7109375" style="4" customWidth="1"/>
    <col min="14852" max="14852" width="15.42578125" style="4" customWidth="1"/>
    <col min="14853" max="14853" width="15.28515625" style="4" customWidth="1"/>
    <col min="14854" max="14854" width="15.7109375" style="4" customWidth="1"/>
    <col min="14855" max="14855" width="15.5703125" style="4" customWidth="1"/>
    <col min="14856" max="14856" width="11.42578125" style="4"/>
    <col min="14857" max="14857" width="16.85546875" style="4" bestFit="1" customWidth="1"/>
    <col min="14858" max="14858" width="11.42578125" style="4"/>
    <col min="14859" max="14859" width="16.28515625" style="4" bestFit="1" customWidth="1"/>
    <col min="14860" max="15101" width="11.42578125" style="4"/>
    <col min="15102" max="15102" width="0.140625" style="4" customWidth="1"/>
    <col min="15103" max="15103" width="4.140625" style="4" customWidth="1"/>
    <col min="15104" max="15104" width="11.42578125" style="4"/>
    <col min="15105" max="15105" width="26.28515625" style="4" customWidth="1"/>
    <col min="15106" max="15106" width="15.5703125" style="4" customWidth="1"/>
    <col min="15107" max="15107" width="15.7109375" style="4" customWidth="1"/>
    <col min="15108" max="15108" width="15.42578125" style="4" customWidth="1"/>
    <col min="15109" max="15109" width="15.28515625" style="4" customWidth="1"/>
    <col min="15110" max="15110" width="15.7109375" style="4" customWidth="1"/>
    <col min="15111" max="15111" width="15.5703125" style="4" customWidth="1"/>
    <col min="15112" max="15112" width="11.42578125" style="4"/>
    <col min="15113" max="15113" width="16.85546875" style="4" bestFit="1" customWidth="1"/>
    <col min="15114" max="15114" width="11.42578125" style="4"/>
    <col min="15115" max="15115" width="16.28515625" style="4" bestFit="1" customWidth="1"/>
    <col min="15116" max="15357" width="11.42578125" style="4"/>
    <col min="15358" max="15358" width="0.140625" style="4" customWidth="1"/>
    <col min="15359" max="15359" width="4.140625" style="4" customWidth="1"/>
    <col min="15360" max="15360" width="11.42578125" style="4"/>
    <col min="15361" max="15361" width="26.28515625" style="4" customWidth="1"/>
    <col min="15362" max="15362" width="15.5703125" style="4" customWidth="1"/>
    <col min="15363" max="15363" width="15.7109375" style="4" customWidth="1"/>
    <col min="15364" max="15364" width="15.42578125" style="4" customWidth="1"/>
    <col min="15365" max="15365" width="15.28515625" style="4" customWidth="1"/>
    <col min="15366" max="15366" width="15.7109375" style="4" customWidth="1"/>
    <col min="15367" max="15367" width="15.5703125" style="4" customWidth="1"/>
    <col min="15368" max="15368" width="11.42578125" style="4"/>
    <col min="15369" max="15369" width="16.85546875" style="4" bestFit="1" customWidth="1"/>
    <col min="15370" max="15370" width="11.42578125" style="4"/>
    <col min="15371" max="15371" width="16.28515625" style="4" bestFit="1" customWidth="1"/>
    <col min="15372" max="15613" width="11.42578125" style="4"/>
    <col min="15614" max="15614" width="0.140625" style="4" customWidth="1"/>
    <col min="15615" max="15615" width="4.140625" style="4" customWidth="1"/>
    <col min="15616" max="15616" width="11.42578125" style="4"/>
    <col min="15617" max="15617" width="26.28515625" style="4" customWidth="1"/>
    <col min="15618" max="15618" width="15.5703125" style="4" customWidth="1"/>
    <col min="15619" max="15619" width="15.7109375" style="4" customWidth="1"/>
    <col min="15620" max="15620" width="15.42578125" style="4" customWidth="1"/>
    <col min="15621" max="15621" width="15.28515625" style="4" customWidth="1"/>
    <col min="15622" max="15622" width="15.7109375" style="4" customWidth="1"/>
    <col min="15623" max="15623" width="15.5703125" style="4" customWidth="1"/>
    <col min="15624" max="15624" width="11.42578125" style="4"/>
    <col min="15625" max="15625" width="16.85546875" style="4" bestFit="1" customWidth="1"/>
    <col min="15626" max="15626" width="11.42578125" style="4"/>
    <col min="15627" max="15627" width="16.28515625" style="4" bestFit="1" customWidth="1"/>
    <col min="15628" max="15869" width="11.42578125" style="4"/>
    <col min="15870" max="15870" width="0.140625" style="4" customWidth="1"/>
    <col min="15871" max="15871" width="4.140625" style="4" customWidth="1"/>
    <col min="15872" max="15872" width="11.42578125" style="4"/>
    <col min="15873" max="15873" width="26.28515625" style="4" customWidth="1"/>
    <col min="15874" max="15874" width="15.5703125" style="4" customWidth="1"/>
    <col min="15875" max="15875" width="15.7109375" style="4" customWidth="1"/>
    <col min="15876" max="15876" width="15.42578125" style="4" customWidth="1"/>
    <col min="15877" max="15877" width="15.28515625" style="4" customWidth="1"/>
    <col min="15878" max="15878" width="15.7109375" style="4" customWidth="1"/>
    <col min="15879" max="15879" width="15.5703125" style="4" customWidth="1"/>
    <col min="15880" max="15880" width="11.42578125" style="4"/>
    <col min="15881" max="15881" width="16.85546875" style="4" bestFit="1" customWidth="1"/>
    <col min="15882" max="15882" width="11.42578125" style="4"/>
    <col min="15883" max="15883" width="16.28515625" style="4" bestFit="1" customWidth="1"/>
    <col min="15884" max="16384" width="11.42578125" style="4"/>
  </cols>
  <sheetData>
    <row r="1" spans="2:12" ht="23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2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2:12" ht="15.75" thickBot="1" x14ac:dyDescent="0.3">
      <c r="B3" s="5" t="s">
        <v>2</v>
      </c>
      <c r="C3" s="6"/>
      <c r="D3" s="6"/>
      <c r="E3" s="6"/>
      <c r="F3" s="6"/>
      <c r="G3" s="6"/>
      <c r="H3" s="6"/>
      <c r="I3" s="6"/>
      <c r="J3" s="7"/>
    </row>
    <row r="4" spans="2:12" x14ac:dyDescent="0.25">
      <c r="B4" s="8" t="s">
        <v>3</v>
      </c>
      <c r="C4" s="9"/>
      <c r="D4" s="10"/>
      <c r="E4" s="11" t="s">
        <v>4</v>
      </c>
      <c r="F4" s="12"/>
      <c r="G4" s="12"/>
      <c r="H4" s="12"/>
      <c r="I4" s="13"/>
      <c r="J4" s="14" t="s">
        <v>5</v>
      </c>
    </row>
    <row r="5" spans="2:12" ht="29.25" customHeight="1" x14ac:dyDescent="0.25">
      <c r="B5" s="15"/>
      <c r="C5" s="16"/>
      <c r="D5" s="17"/>
      <c r="E5" s="18" t="s">
        <v>6</v>
      </c>
      <c r="F5" s="19" t="s">
        <v>7</v>
      </c>
      <c r="G5" s="18" t="s">
        <v>8</v>
      </c>
      <c r="H5" s="18" t="s">
        <v>9</v>
      </c>
      <c r="I5" s="18" t="s">
        <v>10</v>
      </c>
      <c r="J5" s="20"/>
    </row>
    <row r="6" spans="2:12" ht="15.75" thickBot="1" x14ac:dyDescent="0.3">
      <c r="B6" s="21"/>
      <c r="C6" s="22"/>
      <c r="D6" s="23"/>
      <c r="E6" s="24" t="str">
        <f>E102</f>
        <v>(1)</v>
      </c>
      <c r="F6" s="24" t="s">
        <v>11</v>
      </c>
      <c r="G6" s="24" t="s">
        <v>12</v>
      </c>
      <c r="H6" s="24" t="s">
        <v>13</v>
      </c>
      <c r="I6" s="24" t="s">
        <v>14</v>
      </c>
      <c r="J6" s="25" t="s">
        <v>15</v>
      </c>
    </row>
    <row r="7" spans="2:12" ht="15" customHeight="1" x14ac:dyDescent="0.25">
      <c r="B7" s="26" t="s">
        <v>16</v>
      </c>
      <c r="C7" s="27"/>
      <c r="D7" s="28"/>
      <c r="E7" s="29">
        <v>0</v>
      </c>
      <c r="F7" s="29"/>
      <c r="G7" s="30">
        <f>E7+F7</f>
        <v>0</v>
      </c>
      <c r="H7" s="29">
        <v>0</v>
      </c>
      <c r="I7" s="29">
        <v>0</v>
      </c>
      <c r="J7" s="31">
        <f>I7-E7</f>
        <v>0</v>
      </c>
    </row>
    <row r="8" spans="2:12" ht="15" customHeight="1" x14ac:dyDescent="0.25">
      <c r="B8" s="32" t="s">
        <v>17</v>
      </c>
      <c r="C8" s="33"/>
      <c r="D8" s="34"/>
      <c r="E8" s="35">
        <v>0</v>
      </c>
      <c r="F8" s="35"/>
      <c r="G8" s="36">
        <f>E8+F8</f>
        <v>0</v>
      </c>
      <c r="H8" s="35">
        <v>0</v>
      </c>
      <c r="I8" s="35">
        <v>0</v>
      </c>
      <c r="J8" s="37">
        <f>I8-E8</f>
        <v>0</v>
      </c>
    </row>
    <row r="9" spans="2:12" ht="15" customHeight="1" x14ac:dyDescent="0.25">
      <c r="B9" s="32" t="s">
        <v>18</v>
      </c>
      <c r="C9" s="33"/>
      <c r="D9" s="34"/>
      <c r="E9" s="35">
        <v>0</v>
      </c>
      <c r="F9" s="35"/>
      <c r="G9" s="36">
        <f>E9+F9</f>
        <v>0</v>
      </c>
      <c r="H9" s="35">
        <v>0</v>
      </c>
      <c r="I9" s="35">
        <v>0</v>
      </c>
      <c r="J9" s="37">
        <f>I9-E9</f>
        <v>0</v>
      </c>
    </row>
    <row r="10" spans="2:12" s="45" customFormat="1" ht="15" customHeight="1" x14ac:dyDescent="0.25">
      <c r="B10" s="38" t="s">
        <v>19</v>
      </c>
      <c r="C10" s="39"/>
      <c r="D10" s="40"/>
      <c r="E10" s="41">
        <v>0</v>
      </c>
      <c r="F10" s="41"/>
      <c r="G10" s="42">
        <f>E10+F10</f>
        <v>0</v>
      </c>
      <c r="H10" s="41">
        <v>0</v>
      </c>
      <c r="I10" s="43">
        <v>0</v>
      </c>
      <c r="J10" s="44">
        <f>I10-E10</f>
        <v>0</v>
      </c>
    </row>
    <row r="11" spans="2:12" s="45" customFormat="1" ht="15" customHeight="1" x14ac:dyDescent="0.25">
      <c r="B11" s="38" t="s">
        <v>20</v>
      </c>
      <c r="C11" s="39"/>
      <c r="D11" s="40"/>
      <c r="E11" s="46">
        <f t="shared" ref="E11:J11" si="0">E12+E13+E14</f>
        <v>126000</v>
      </c>
      <c r="F11" s="46">
        <f t="shared" si="0"/>
        <v>0</v>
      </c>
      <c r="G11" s="46">
        <f t="shared" si="0"/>
        <v>126000</v>
      </c>
      <c r="H11" s="46">
        <f t="shared" si="0"/>
        <v>11885.93</v>
      </c>
      <c r="I11" s="46">
        <f t="shared" si="0"/>
        <v>11885.93</v>
      </c>
      <c r="J11" s="47">
        <f t="shared" si="0"/>
        <v>-114114.07</v>
      </c>
      <c r="L11" s="48"/>
    </row>
    <row r="12" spans="2:12" s="45" customFormat="1" ht="15" customHeight="1" x14ac:dyDescent="0.25">
      <c r="B12" s="49"/>
      <c r="C12" s="50" t="s">
        <v>21</v>
      </c>
      <c r="D12" s="51"/>
      <c r="E12" s="52">
        <v>15000</v>
      </c>
      <c r="F12" s="52"/>
      <c r="G12" s="52">
        <f>E12+F12</f>
        <v>15000</v>
      </c>
      <c r="H12" s="52">
        <v>6321.83</v>
      </c>
      <c r="I12" s="52">
        <v>6321.83</v>
      </c>
      <c r="J12" s="53">
        <f>I12-E12</f>
        <v>-8678.17</v>
      </c>
    </row>
    <row r="13" spans="2:12" s="45" customFormat="1" ht="15" customHeight="1" x14ac:dyDescent="0.25">
      <c r="B13" s="49"/>
      <c r="C13" s="50" t="s">
        <v>22</v>
      </c>
      <c r="D13" s="51"/>
      <c r="E13" s="52">
        <v>15000</v>
      </c>
      <c r="F13" s="52"/>
      <c r="G13" s="52">
        <f t="shared" ref="G13:G14" si="1">E13+F13</f>
        <v>15000</v>
      </c>
      <c r="H13" s="52">
        <v>5564.1</v>
      </c>
      <c r="I13" s="52">
        <v>5564.1</v>
      </c>
      <c r="J13" s="53">
        <f t="shared" ref="J13:J14" si="2">I13-E13</f>
        <v>-9435.9</v>
      </c>
    </row>
    <row r="14" spans="2:12" s="45" customFormat="1" ht="15" customHeight="1" x14ac:dyDescent="0.25">
      <c r="B14" s="49"/>
      <c r="C14" s="50" t="s">
        <v>23</v>
      </c>
      <c r="D14" s="51"/>
      <c r="E14" s="52">
        <v>96000</v>
      </c>
      <c r="F14" s="54"/>
      <c r="G14" s="52">
        <f t="shared" si="1"/>
        <v>96000</v>
      </c>
      <c r="H14" s="52"/>
      <c r="I14" s="52"/>
      <c r="J14" s="53">
        <f t="shared" si="2"/>
        <v>-96000</v>
      </c>
    </row>
    <row r="15" spans="2:12" s="45" customFormat="1" ht="15" customHeight="1" x14ac:dyDescent="0.25">
      <c r="B15" s="38" t="s">
        <v>24</v>
      </c>
      <c r="C15" s="39"/>
      <c r="D15" s="40"/>
      <c r="E15" s="42">
        <v>0</v>
      </c>
      <c r="F15" s="55">
        <v>0</v>
      </c>
      <c r="G15" s="42">
        <f>E15+F15</f>
        <v>0</v>
      </c>
      <c r="H15" s="42">
        <v>0</v>
      </c>
      <c r="I15" s="55">
        <v>0</v>
      </c>
      <c r="J15" s="44"/>
    </row>
    <row r="16" spans="2:12" s="45" customFormat="1" ht="25.5" customHeight="1" x14ac:dyDescent="0.25">
      <c r="B16" s="38" t="s">
        <v>25</v>
      </c>
      <c r="C16" s="39"/>
      <c r="D16" s="40"/>
      <c r="E16" s="56">
        <f>SUM(E17:E91)</f>
        <v>791866669.47000003</v>
      </c>
      <c r="F16" s="56">
        <f t="shared" ref="F16:J16" si="3">SUM(F17:F91)</f>
        <v>0</v>
      </c>
      <c r="G16" s="56">
        <f t="shared" si="3"/>
        <v>791866669.47000003</v>
      </c>
      <c r="H16" s="56">
        <f t="shared" si="3"/>
        <v>199207658.53999999</v>
      </c>
      <c r="I16" s="56">
        <f t="shared" si="3"/>
        <v>199207658.53999999</v>
      </c>
      <c r="J16" s="57">
        <f t="shared" si="3"/>
        <v>-592659010.92999971</v>
      </c>
      <c r="K16" s="48"/>
      <c r="L16" s="48"/>
    </row>
    <row r="17" spans="2:13" s="62" customFormat="1" ht="15" customHeight="1" x14ac:dyDescent="0.25">
      <c r="B17" s="49"/>
      <c r="C17" s="50" t="s">
        <v>26</v>
      </c>
      <c r="D17" s="51"/>
      <c r="E17" s="58">
        <v>305415101.21999997</v>
      </c>
      <c r="F17" s="59"/>
      <c r="G17" s="52">
        <f t="shared" ref="G17:G83" si="4">E17+F17</f>
        <v>305415101.21999997</v>
      </c>
      <c r="H17" s="58">
        <v>94498909.249999985</v>
      </c>
      <c r="I17" s="58">
        <v>94498909.249999985</v>
      </c>
      <c r="J17" s="53">
        <f t="shared" ref="J17:J82" si="5">I17-E17</f>
        <v>-210916191.96999997</v>
      </c>
      <c r="K17" s="60"/>
      <c r="L17" s="61"/>
    </row>
    <row r="18" spans="2:13" s="62" customFormat="1" ht="15" customHeight="1" x14ac:dyDescent="0.25">
      <c r="B18" s="49"/>
      <c r="C18" s="50" t="s">
        <v>27</v>
      </c>
      <c r="D18" s="51"/>
      <c r="E18" s="58">
        <v>316476234.60000002</v>
      </c>
      <c r="F18" s="59"/>
      <c r="G18" s="52">
        <f t="shared" si="4"/>
        <v>316476234.60000002</v>
      </c>
      <c r="H18" s="58">
        <v>66672732.170000002</v>
      </c>
      <c r="I18" s="58">
        <v>66672732.170000002</v>
      </c>
      <c r="J18" s="53">
        <f t="shared" si="5"/>
        <v>-249803502.43000001</v>
      </c>
      <c r="L18" s="61"/>
      <c r="M18" s="63"/>
    </row>
    <row r="19" spans="2:13" s="62" customFormat="1" ht="15" customHeight="1" x14ac:dyDescent="0.25">
      <c r="B19" s="49"/>
      <c r="C19" s="50" t="s">
        <v>28</v>
      </c>
      <c r="D19" s="51"/>
      <c r="E19" s="58">
        <v>51515800.180000007</v>
      </c>
      <c r="F19" s="59"/>
      <c r="G19" s="52">
        <f t="shared" si="4"/>
        <v>51515800.180000007</v>
      </c>
      <c r="H19" s="58">
        <v>11610675.050000001</v>
      </c>
      <c r="I19" s="58">
        <v>11610675.050000001</v>
      </c>
      <c r="J19" s="53">
        <f t="shared" si="5"/>
        <v>-39905125.13000001</v>
      </c>
      <c r="L19" s="61"/>
    </row>
    <row r="20" spans="2:13" s="62" customFormat="1" ht="15" customHeight="1" x14ac:dyDescent="0.25">
      <c r="B20" s="49"/>
      <c r="C20" s="50" t="s">
        <v>29</v>
      </c>
      <c r="D20" s="51"/>
      <c r="E20" s="58">
        <v>53381533.539999999</v>
      </c>
      <c r="F20" s="59"/>
      <c r="G20" s="52">
        <f t="shared" si="4"/>
        <v>53381533.539999999</v>
      </c>
      <c r="H20" s="58">
        <v>10796638.169999998</v>
      </c>
      <c r="I20" s="58">
        <v>10796638.169999998</v>
      </c>
      <c r="J20" s="53">
        <f t="shared" si="5"/>
        <v>-42584895.370000005</v>
      </c>
      <c r="K20" s="60"/>
      <c r="L20" s="61"/>
    </row>
    <row r="21" spans="2:13" s="62" customFormat="1" ht="15" customHeight="1" x14ac:dyDescent="0.25">
      <c r="B21" s="49"/>
      <c r="C21" s="50" t="s">
        <v>30</v>
      </c>
      <c r="D21" s="51"/>
      <c r="E21" s="58">
        <v>22478000.079999998</v>
      </c>
      <c r="F21" s="59"/>
      <c r="G21" s="52">
        <f t="shared" si="4"/>
        <v>22478000.079999998</v>
      </c>
      <c r="H21" s="58">
        <v>2859993.9299999997</v>
      </c>
      <c r="I21" s="58">
        <v>2859993.9299999997</v>
      </c>
      <c r="J21" s="53">
        <f t="shared" si="5"/>
        <v>-19618006.149999999</v>
      </c>
      <c r="K21" s="60"/>
      <c r="L21" s="61"/>
    </row>
    <row r="22" spans="2:13" s="62" customFormat="1" ht="15" customHeight="1" x14ac:dyDescent="0.25">
      <c r="B22" s="49"/>
      <c r="C22" s="50" t="s">
        <v>31</v>
      </c>
      <c r="D22" s="51"/>
      <c r="E22" s="58">
        <v>0</v>
      </c>
      <c r="F22" s="59"/>
      <c r="G22" s="52">
        <f t="shared" si="4"/>
        <v>0</v>
      </c>
      <c r="H22" s="58">
        <v>1627368.41</v>
      </c>
      <c r="I22" s="58">
        <v>1627368.41</v>
      </c>
      <c r="J22" s="53">
        <f t="shared" si="5"/>
        <v>1627368.41</v>
      </c>
      <c r="K22" s="60"/>
      <c r="L22" s="61"/>
    </row>
    <row r="23" spans="2:13" s="62" customFormat="1" ht="15" customHeight="1" x14ac:dyDescent="0.25">
      <c r="B23" s="49"/>
      <c r="C23" s="50" t="s">
        <v>32</v>
      </c>
      <c r="D23" s="51"/>
      <c r="E23" s="58">
        <v>1174020.1199999999</v>
      </c>
      <c r="F23" s="59"/>
      <c r="G23" s="52">
        <f t="shared" si="4"/>
        <v>1174020.1199999999</v>
      </c>
      <c r="H23" s="58">
        <v>711254.58</v>
      </c>
      <c r="I23" s="58">
        <v>711254.58</v>
      </c>
      <c r="J23" s="53">
        <f t="shared" si="5"/>
        <v>-462765.53999999992</v>
      </c>
    </row>
    <row r="24" spans="2:13" s="62" customFormat="1" ht="15" customHeight="1" x14ac:dyDescent="0.25">
      <c r="B24" s="49"/>
      <c r="C24" s="50" t="s">
        <v>33</v>
      </c>
      <c r="D24" s="51"/>
      <c r="E24" s="58">
        <v>1174020.1199999999</v>
      </c>
      <c r="F24" s="59"/>
      <c r="G24" s="52">
        <f t="shared" si="4"/>
        <v>1174020.1199999999</v>
      </c>
      <c r="H24" s="58">
        <v>5172</v>
      </c>
      <c r="I24" s="59">
        <v>5172</v>
      </c>
      <c r="J24" s="53">
        <f t="shared" si="5"/>
        <v>-1168848.1199999999</v>
      </c>
    </row>
    <row r="25" spans="2:13" s="62" customFormat="1" ht="15" customHeight="1" x14ac:dyDescent="0.25">
      <c r="B25" s="49"/>
      <c r="C25" s="50" t="s">
        <v>34</v>
      </c>
      <c r="D25" s="51"/>
      <c r="E25" s="58">
        <v>513872.75999999995</v>
      </c>
      <c r="F25" s="59"/>
      <c r="G25" s="52">
        <f t="shared" si="4"/>
        <v>513872.75999999995</v>
      </c>
      <c r="H25" s="58">
        <v>88536.5</v>
      </c>
      <c r="I25" s="58">
        <v>88536.5</v>
      </c>
      <c r="J25" s="53">
        <f t="shared" si="5"/>
        <v>-425336.25999999995</v>
      </c>
    </row>
    <row r="26" spans="2:13" s="62" customFormat="1" ht="15" customHeight="1" x14ac:dyDescent="0.25">
      <c r="B26" s="49"/>
      <c r="C26" s="50" t="s">
        <v>35</v>
      </c>
      <c r="D26" s="51"/>
      <c r="E26" s="58">
        <v>513872.75999999995</v>
      </c>
      <c r="F26" s="59"/>
      <c r="G26" s="52">
        <f t="shared" si="4"/>
        <v>513872.75999999995</v>
      </c>
      <c r="H26" s="58">
        <v>1949.89</v>
      </c>
      <c r="I26" s="58">
        <v>1949.89</v>
      </c>
      <c r="J26" s="53">
        <f t="shared" si="5"/>
        <v>-511922.86999999994</v>
      </c>
    </row>
    <row r="27" spans="2:13" s="62" customFormat="1" ht="15" customHeight="1" x14ac:dyDescent="0.25">
      <c r="B27" s="49"/>
      <c r="C27" s="50" t="s">
        <v>36</v>
      </c>
      <c r="D27" s="51"/>
      <c r="E27" s="58">
        <v>2254211.0700000008</v>
      </c>
      <c r="F27" s="59"/>
      <c r="G27" s="52">
        <f t="shared" si="4"/>
        <v>2254211.0700000008</v>
      </c>
      <c r="H27" s="58">
        <v>83486.7</v>
      </c>
      <c r="I27" s="58">
        <v>83486.7</v>
      </c>
      <c r="J27" s="53">
        <f t="shared" si="5"/>
        <v>-2170724.3700000006</v>
      </c>
      <c r="K27" s="60"/>
    </row>
    <row r="28" spans="2:13" s="62" customFormat="1" ht="15" customHeight="1" x14ac:dyDescent="0.25">
      <c r="B28" s="49"/>
      <c r="C28" s="50" t="s">
        <v>37</v>
      </c>
      <c r="D28" s="51"/>
      <c r="E28" s="58">
        <v>360000</v>
      </c>
      <c r="F28" s="59"/>
      <c r="G28" s="52">
        <f t="shared" si="4"/>
        <v>360000</v>
      </c>
      <c r="H28" s="58">
        <v>0</v>
      </c>
      <c r="I28" s="59">
        <v>0</v>
      </c>
      <c r="J28" s="53">
        <f t="shared" si="5"/>
        <v>-360000</v>
      </c>
    </row>
    <row r="29" spans="2:13" s="62" customFormat="1" ht="15" customHeight="1" x14ac:dyDescent="0.25">
      <c r="B29" s="49"/>
      <c r="C29" s="50" t="s">
        <v>38</v>
      </c>
      <c r="D29" s="51"/>
      <c r="E29" s="58">
        <v>180000</v>
      </c>
      <c r="F29" s="59"/>
      <c r="G29" s="52">
        <f t="shared" si="4"/>
        <v>180000</v>
      </c>
      <c r="H29" s="58">
        <v>0</v>
      </c>
      <c r="I29" s="59">
        <v>0</v>
      </c>
      <c r="J29" s="53">
        <f t="shared" si="5"/>
        <v>-180000</v>
      </c>
    </row>
    <row r="30" spans="2:13" s="62" customFormat="1" ht="15" customHeight="1" x14ac:dyDescent="0.25">
      <c r="B30" s="49"/>
      <c r="C30" s="50" t="s">
        <v>39</v>
      </c>
      <c r="D30" s="51"/>
      <c r="E30" s="58">
        <v>2400000</v>
      </c>
      <c r="F30" s="59"/>
      <c r="G30" s="52">
        <f t="shared" si="4"/>
        <v>2400000</v>
      </c>
      <c r="H30" s="58">
        <v>540787.38</v>
      </c>
      <c r="I30" s="58">
        <v>540787.38</v>
      </c>
      <c r="J30" s="53">
        <f t="shared" si="5"/>
        <v>-1859212.62</v>
      </c>
    </row>
    <row r="31" spans="2:13" s="62" customFormat="1" ht="15" customHeight="1" x14ac:dyDescent="0.25">
      <c r="B31" s="49"/>
      <c r="C31" s="50" t="s">
        <v>40</v>
      </c>
      <c r="D31" s="51"/>
      <c r="E31" s="58">
        <v>2400000</v>
      </c>
      <c r="F31" s="59"/>
      <c r="G31" s="52">
        <f t="shared" si="4"/>
        <v>2400000</v>
      </c>
      <c r="H31" s="58">
        <v>44420.2</v>
      </c>
      <c r="I31" s="58">
        <v>44420.2</v>
      </c>
      <c r="J31" s="53">
        <f t="shared" si="5"/>
        <v>-2355579.7999999998</v>
      </c>
    </row>
    <row r="32" spans="2:13" s="62" customFormat="1" ht="15" customHeight="1" x14ac:dyDescent="0.25">
      <c r="B32" s="49"/>
      <c r="C32" s="50" t="s">
        <v>41</v>
      </c>
      <c r="D32" s="51"/>
      <c r="E32" s="58">
        <v>1500000</v>
      </c>
      <c r="F32" s="59"/>
      <c r="G32" s="52">
        <f t="shared" si="4"/>
        <v>1500000</v>
      </c>
      <c r="H32" s="58">
        <v>487447.83</v>
      </c>
      <c r="I32" s="58">
        <v>487447.83</v>
      </c>
      <c r="J32" s="53">
        <f t="shared" si="5"/>
        <v>-1012552.1699999999</v>
      </c>
    </row>
    <row r="33" spans="2:10" s="62" customFormat="1" ht="15" customHeight="1" x14ac:dyDescent="0.25">
      <c r="B33" s="49"/>
      <c r="C33" s="50" t="s">
        <v>42</v>
      </c>
      <c r="D33" s="51"/>
      <c r="E33" s="58">
        <v>1500000</v>
      </c>
      <c r="F33" s="59"/>
      <c r="G33" s="52">
        <f t="shared" si="4"/>
        <v>1500000</v>
      </c>
      <c r="H33" s="58">
        <v>41124.959999999999</v>
      </c>
      <c r="I33" s="58">
        <v>41124.959999999999</v>
      </c>
      <c r="J33" s="53">
        <f t="shared" si="5"/>
        <v>-1458875.04</v>
      </c>
    </row>
    <row r="34" spans="2:10" s="62" customFormat="1" ht="15" customHeight="1" x14ac:dyDescent="0.25">
      <c r="B34" s="49"/>
      <c r="C34" s="50" t="s">
        <v>43</v>
      </c>
      <c r="D34" s="51"/>
      <c r="E34" s="58">
        <v>250000</v>
      </c>
      <c r="F34" s="59"/>
      <c r="G34" s="52">
        <f t="shared" si="4"/>
        <v>250000</v>
      </c>
      <c r="H34" s="58">
        <v>114170.41</v>
      </c>
      <c r="I34" s="58">
        <v>114170.41</v>
      </c>
      <c r="J34" s="53">
        <f t="shared" si="5"/>
        <v>-135829.59</v>
      </c>
    </row>
    <row r="35" spans="2:10" s="62" customFormat="1" ht="15" customHeight="1" x14ac:dyDescent="0.25">
      <c r="B35" s="49"/>
      <c r="C35" s="50" t="s">
        <v>44</v>
      </c>
      <c r="D35" s="51"/>
      <c r="E35" s="58">
        <v>240000</v>
      </c>
      <c r="F35" s="59"/>
      <c r="G35" s="52">
        <f t="shared" si="4"/>
        <v>240000</v>
      </c>
      <c r="H35" s="58">
        <v>120735.16</v>
      </c>
      <c r="I35" s="58">
        <v>120735.16</v>
      </c>
      <c r="J35" s="53">
        <f t="shared" si="5"/>
        <v>-119264.84</v>
      </c>
    </row>
    <row r="36" spans="2:10" s="62" customFormat="1" ht="15" customHeight="1" x14ac:dyDescent="0.25">
      <c r="B36" s="49"/>
      <c r="C36" s="50" t="s">
        <v>45</v>
      </c>
      <c r="D36" s="51"/>
      <c r="E36" s="58">
        <v>4556918.51</v>
      </c>
      <c r="F36" s="59"/>
      <c r="G36" s="52">
        <f t="shared" si="4"/>
        <v>4556918.51</v>
      </c>
      <c r="H36" s="58">
        <v>3009167.02</v>
      </c>
      <c r="I36" s="58">
        <v>3009167.02</v>
      </c>
      <c r="J36" s="53">
        <f t="shared" si="5"/>
        <v>-1547751.4899999998</v>
      </c>
    </row>
    <row r="37" spans="2:10" s="62" customFormat="1" ht="15" customHeight="1" x14ac:dyDescent="0.25">
      <c r="B37" s="49"/>
      <c r="C37" s="50" t="s">
        <v>46</v>
      </c>
      <c r="D37" s="51"/>
      <c r="E37" s="58">
        <v>370000</v>
      </c>
      <c r="F37" s="59"/>
      <c r="G37" s="52">
        <f t="shared" si="4"/>
        <v>370000</v>
      </c>
      <c r="H37" s="58">
        <v>659244.56000000006</v>
      </c>
      <c r="I37" s="58">
        <v>659244.56000000006</v>
      </c>
      <c r="J37" s="53">
        <f t="shared" si="5"/>
        <v>289244.56000000006</v>
      </c>
    </row>
    <row r="38" spans="2:10" s="62" customFormat="1" ht="15" customHeight="1" x14ac:dyDescent="0.25">
      <c r="B38" s="49"/>
      <c r="C38" s="50" t="s">
        <v>47</v>
      </c>
      <c r="D38" s="51"/>
      <c r="E38" s="58">
        <v>120000</v>
      </c>
      <c r="F38" s="59"/>
      <c r="G38" s="52">
        <f t="shared" si="4"/>
        <v>120000</v>
      </c>
      <c r="H38" s="58">
        <v>72079.78</v>
      </c>
      <c r="I38" s="58">
        <v>72079.78</v>
      </c>
      <c r="J38" s="53">
        <f t="shared" si="5"/>
        <v>-47920.22</v>
      </c>
    </row>
    <row r="39" spans="2:10" s="62" customFormat="1" ht="15" hidden="1" customHeight="1" x14ac:dyDescent="0.25">
      <c r="B39" s="49"/>
      <c r="C39" s="50" t="s">
        <v>48</v>
      </c>
      <c r="D39" s="51"/>
      <c r="E39" s="58"/>
      <c r="F39" s="59"/>
      <c r="G39" s="52">
        <f t="shared" si="4"/>
        <v>0</v>
      </c>
      <c r="H39" s="58"/>
      <c r="I39" s="58"/>
      <c r="J39" s="53">
        <f t="shared" si="5"/>
        <v>0</v>
      </c>
    </row>
    <row r="40" spans="2:10" s="62" customFormat="1" ht="15" customHeight="1" x14ac:dyDescent="0.25">
      <c r="B40" s="49"/>
      <c r="C40" s="50" t="s">
        <v>49</v>
      </c>
      <c r="D40" s="51"/>
      <c r="E40" s="58">
        <v>115000</v>
      </c>
      <c r="F40" s="59"/>
      <c r="G40" s="52">
        <f t="shared" si="4"/>
        <v>115000</v>
      </c>
      <c r="H40" s="58">
        <v>31128.799999999999</v>
      </c>
      <c r="I40" s="58">
        <v>31128.799999999999</v>
      </c>
      <c r="J40" s="53">
        <f t="shared" si="5"/>
        <v>-83871.199999999997</v>
      </c>
    </row>
    <row r="41" spans="2:10" s="62" customFormat="1" ht="15" customHeight="1" x14ac:dyDescent="0.25">
      <c r="B41" s="49"/>
      <c r="C41" s="50" t="s">
        <v>50</v>
      </c>
      <c r="D41" s="51"/>
      <c r="E41" s="58">
        <v>115000</v>
      </c>
      <c r="F41" s="59"/>
      <c r="G41" s="52">
        <f t="shared" si="4"/>
        <v>115000</v>
      </c>
      <c r="H41" s="58">
        <v>5187</v>
      </c>
      <c r="I41" s="58">
        <v>5187</v>
      </c>
      <c r="J41" s="53">
        <f t="shared" si="5"/>
        <v>-109813</v>
      </c>
    </row>
    <row r="42" spans="2:10" s="62" customFormat="1" ht="15" customHeight="1" x14ac:dyDescent="0.25">
      <c r="B42" s="49"/>
      <c r="C42" s="50" t="s">
        <v>51</v>
      </c>
      <c r="D42" s="51"/>
      <c r="E42" s="58">
        <v>250000</v>
      </c>
      <c r="F42" s="59"/>
      <c r="G42" s="52">
        <f t="shared" si="4"/>
        <v>250000</v>
      </c>
      <c r="H42" s="58">
        <v>445739.25</v>
      </c>
      <c r="I42" s="58">
        <v>445739.25</v>
      </c>
      <c r="J42" s="53">
        <f t="shared" si="5"/>
        <v>195739.25</v>
      </c>
    </row>
    <row r="43" spans="2:10" s="62" customFormat="1" ht="15" customHeight="1" x14ac:dyDescent="0.25">
      <c r="B43" s="49"/>
      <c r="C43" s="50" t="s">
        <v>52</v>
      </c>
      <c r="D43" s="51"/>
      <c r="E43" s="58">
        <v>248284.51</v>
      </c>
      <c r="F43" s="59"/>
      <c r="G43" s="52">
        <f t="shared" si="4"/>
        <v>248284.51</v>
      </c>
      <c r="H43" s="58">
        <v>126748.44</v>
      </c>
      <c r="I43" s="58">
        <v>126748.44</v>
      </c>
      <c r="J43" s="53">
        <f t="shared" si="5"/>
        <v>-121536.07</v>
      </c>
    </row>
    <row r="44" spans="2:10" s="62" customFormat="1" ht="15" customHeight="1" x14ac:dyDescent="0.25">
      <c r="B44" s="49"/>
      <c r="C44" s="50" t="s">
        <v>53</v>
      </c>
      <c r="D44" s="51"/>
      <c r="E44" s="58">
        <v>60000</v>
      </c>
      <c r="F44" s="59"/>
      <c r="G44" s="52">
        <f t="shared" si="4"/>
        <v>60000</v>
      </c>
      <c r="H44" s="64">
        <v>11203.92</v>
      </c>
      <c r="I44" s="64">
        <v>11203.92</v>
      </c>
      <c r="J44" s="53">
        <f t="shared" si="5"/>
        <v>-48796.08</v>
      </c>
    </row>
    <row r="45" spans="2:10" s="62" customFormat="1" ht="15" customHeight="1" x14ac:dyDescent="0.25">
      <c r="B45" s="49"/>
      <c r="C45" s="50" t="s">
        <v>54</v>
      </c>
      <c r="D45" s="51"/>
      <c r="E45" s="58">
        <v>60000</v>
      </c>
      <c r="F45" s="59"/>
      <c r="G45" s="52">
        <f t="shared" si="4"/>
        <v>60000</v>
      </c>
      <c r="H45" s="58"/>
      <c r="I45" s="58"/>
      <c r="J45" s="53">
        <f t="shared" si="5"/>
        <v>-60000</v>
      </c>
    </row>
    <row r="46" spans="2:10" s="62" customFormat="1" ht="15" customHeight="1" x14ac:dyDescent="0.25">
      <c r="B46" s="49"/>
      <c r="C46" s="50" t="s">
        <v>55</v>
      </c>
      <c r="D46" s="51"/>
      <c r="E46" s="58">
        <v>90000</v>
      </c>
      <c r="F46" s="59"/>
      <c r="G46" s="52">
        <f t="shared" si="4"/>
        <v>90000</v>
      </c>
      <c r="H46" s="58">
        <v>31959.85</v>
      </c>
      <c r="I46" s="58">
        <v>31959.85</v>
      </c>
      <c r="J46" s="53">
        <f t="shared" si="5"/>
        <v>-58040.15</v>
      </c>
    </row>
    <row r="47" spans="2:10" s="62" customFormat="1" ht="15" customHeight="1" x14ac:dyDescent="0.25">
      <c r="B47" s="49"/>
      <c r="C47" s="50" t="s">
        <v>56</v>
      </c>
      <c r="D47" s="51"/>
      <c r="E47" s="58">
        <v>90000</v>
      </c>
      <c r="F47" s="59"/>
      <c r="G47" s="52">
        <f t="shared" si="4"/>
        <v>90000</v>
      </c>
      <c r="H47" s="58">
        <v>14563.95</v>
      </c>
      <c r="I47" s="58">
        <v>14563.95</v>
      </c>
      <c r="J47" s="53">
        <f t="shared" si="5"/>
        <v>-75436.05</v>
      </c>
    </row>
    <row r="48" spans="2:10" s="62" customFormat="1" ht="15" customHeight="1" x14ac:dyDescent="0.25">
      <c r="B48" s="49"/>
      <c r="C48" s="50" t="s">
        <v>57</v>
      </c>
      <c r="D48" s="51"/>
      <c r="E48" s="58">
        <v>420000</v>
      </c>
      <c r="F48" s="59"/>
      <c r="G48" s="52">
        <f t="shared" si="4"/>
        <v>420000</v>
      </c>
      <c r="H48" s="58">
        <v>192882.9</v>
      </c>
      <c r="I48" s="58">
        <v>192882.9</v>
      </c>
      <c r="J48" s="53">
        <f t="shared" si="5"/>
        <v>-227117.1</v>
      </c>
    </row>
    <row r="49" spans="2:10" s="62" customFormat="1" ht="15" customHeight="1" x14ac:dyDescent="0.25">
      <c r="B49" s="49"/>
      <c r="C49" s="50" t="s">
        <v>58</v>
      </c>
      <c r="D49" s="51"/>
      <c r="E49" s="58">
        <v>180000</v>
      </c>
      <c r="F49" s="59"/>
      <c r="G49" s="52">
        <f t="shared" si="4"/>
        <v>180000</v>
      </c>
      <c r="H49" s="58">
        <v>12567.55</v>
      </c>
      <c r="I49" s="58">
        <v>12567.55</v>
      </c>
      <c r="J49" s="53">
        <f t="shared" si="5"/>
        <v>-167432.45000000001</v>
      </c>
    </row>
    <row r="50" spans="2:10" s="62" customFormat="1" ht="15" customHeight="1" x14ac:dyDescent="0.25">
      <c r="B50" s="49"/>
      <c r="C50" s="50" t="s">
        <v>59</v>
      </c>
      <c r="D50" s="51"/>
      <c r="E50" s="58">
        <v>160000</v>
      </c>
      <c r="F50" s="59"/>
      <c r="G50" s="52">
        <f t="shared" si="4"/>
        <v>160000</v>
      </c>
      <c r="H50" s="58">
        <v>12046.01</v>
      </c>
      <c r="I50" s="58">
        <v>12046.01</v>
      </c>
      <c r="J50" s="53">
        <f t="shared" si="5"/>
        <v>-147953.99</v>
      </c>
    </row>
    <row r="51" spans="2:10" s="62" customFormat="1" ht="15" customHeight="1" x14ac:dyDescent="0.25">
      <c r="B51" s="49"/>
      <c r="C51" s="50" t="s">
        <v>60</v>
      </c>
      <c r="D51" s="51"/>
      <c r="E51" s="58">
        <v>120000</v>
      </c>
      <c r="F51" s="59"/>
      <c r="G51" s="52">
        <f t="shared" si="4"/>
        <v>120000</v>
      </c>
      <c r="H51" s="58">
        <v>1879.59</v>
      </c>
      <c r="I51" s="58">
        <v>1879.59</v>
      </c>
      <c r="J51" s="53">
        <f t="shared" si="5"/>
        <v>-118120.41</v>
      </c>
    </row>
    <row r="52" spans="2:10" s="62" customFormat="1" ht="15" customHeight="1" x14ac:dyDescent="0.25">
      <c r="B52" s="49"/>
      <c r="C52" s="50" t="s">
        <v>61</v>
      </c>
      <c r="D52" s="51"/>
      <c r="E52" s="58">
        <v>190000</v>
      </c>
      <c r="F52" s="59"/>
      <c r="G52" s="52">
        <f t="shared" si="4"/>
        <v>190000</v>
      </c>
      <c r="H52" s="58">
        <v>52945.58</v>
      </c>
      <c r="I52" s="58">
        <v>52945.58</v>
      </c>
      <c r="J52" s="53">
        <f t="shared" si="5"/>
        <v>-137054.41999999998</v>
      </c>
    </row>
    <row r="53" spans="2:10" s="62" customFormat="1" ht="15" customHeight="1" x14ac:dyDescent="0.25">
      <c r="B53" s="49"/>
      <c r="C53" s="50" t="s">
        <v>62</v>
      </c>
      <c r="D53" s="51"/>
      <c r="E53" s="58">
        <v>120000</v>
      </c>
      <c r="F53" s="59"/>
      <c r="G53" s="52">
        <f t="shared" si="4"/>
        <v>120000</v>
      </c>
      <c r="H53" s="58">
        <v>11904.35</v>
      </c>
      <c r="I53" s="58">
        <v>11904.35</v>
      </c>
      <c r="J53" s="53">
        <f t="shared" si="5"/>
        <v>-108095.65</v>
      </c>
    </row>
    <row r="54" spans="2:10" s="62" customFormat="1" ht="15" customHeight="1" x14ac:dyDescent="0.25">
      <c r="B54" s="49"/>
      <c r="C54" s="50" t="s">
        <v>63</v>
      </c>
      <c r="D54" s="51"/>
      <c r="E54" s="58">
        <v>60000</v>
      </c>
      <c r="F54" s="59"/>
      <c r="G54" s="52">
        <f t="shared" si="4"/>
        <v>60000</v>
      </c>
      <c r="H54" s="58">
        <v>22004.25</v>
      </c>
      <c r="I54" s="58">
        <v>22004.25</v>
      </c>
      <c r="J54" s="53">
        <f t="shared" si="5"/>
        <v>-37995.75</v>
      </c>
    </row>
    <row r="55" spans="2:10" s="62" customFormat="1" ht="15" customHeight="1" x14ac:dyDescent="0.25">
      <c r="B55" s="49"/>
      <c r="C55" s="50" t="s">
        <v>64</v>
      </c>
      <c r="D55" s="51"/>
      <c r="E55" s="58">
        <v>72000</v>
      </c>
      <c r="F55" s="59"/>
      <c r="G55" s="52">
        <f t="shared" si="4"/>
        <v>72000</v>
      </c>
      <c r="H55" s="58"/>
      <c r="I55" s="58"/>
      <c r="J55" s="53">
        <f t="shared" si="5"/>
        <v>-72000</v>
      </c>
    </row>
    <row r="56" spans="2:10" s="62" customFormat="1" ht="15" customHeight="1" x14ac:dyDescent="0.25">
      <c r="B56" s="49"/>
      <c r="C56" s="50" t="s">
        <v>65</v>
      </c>
      <c r="D56" s="51"/>
      <c r="E56" s="58">
        <v>3040000</v>
      </c>
      <c r="F56" s="59"/>
      <c r="G56" s="52">
        <f t="shared" si="4"/>
        <v>3040000</v>
      </c>
      <c r="H56" s="58">
        <v>875669.96</v>
      </c>
      <c r="I56" s="58">
        <v>875669.96</v>
      </c>
      <c r="J56" s="53">
        <f t="shared" si="5"/>
        <v>-2164330.04</v>
      </c>
    </row>
    <row r="57" spans="2:10" s="62" customFormat="1" ht="15" customHeight="1" x14ac:dyDescent="0.25">
      <c r="B57" s="49"/>
      <c r="C57" s="50" t="s">
        <v>66</v>
      </c>
      <c r="D57" s="51"/>
      <c r="E57" s="58">
        <v>120000</v>
      </c>
      <c r="F57" s="59"/>
      <c r="G57" s="52">
        <f t="shared" si="4"/>
        <v>120000</v>
      </c>
      <c r="H57" s="58">
        <v>24717.119999999999</v>
      </c>
      <c r="I57" s="58">
        <v>24717.119999999999</v>
      </c>
      <c r="J57" s="53">
        <f t="shared" si="5"/>
        <v>-95282.880000000005</v>
      </c>
    </row>
    <row r="58" spans="2:10" s="62" customFormat="1" ht="15" hidden="1" customHeight="1" x14ac:dyDescent="0.25">
      <c r="B58" s="49"/>
      <c r="C58" s="50" t="s">
        <v>67</v>
      </c>
      <c r="D58" s="51"/>
      <c r="E58" s="58">
        <v>0</v>
      </c>
      <c r="F58" s="59"/>
      <c r="G58" s="52">
        <f t="shared" si="4"/>
        <v>0</v>
      </c>
      <c r="H58" s="58"/>
      <c r="I58" s="58"/>
      <c r="J58" s="53">
        <f t="shared" si="5"/>
        <v>0</v>
      </c>
    </row>
    <row r="59" spans="2:10" s="62" customFormat="1" ht="15" hidden="1" customHeight="1" x14ac:dyDescent="0.25">
      <c r="B59" s="49"/>
      <c r="C59" s="50" t="s">
        <v>68</v>
      </c>
      <c r="D59" s="51"/>
      <c r="E59" s="58">
        <v>0</v>
      </c>
      <c r="F59" s="59"/>
      <c r="G59" s="52">
        <f t="shared" si="4"/>
        <v>0</v>
      </c>
      <c r="H59" s="58"/>
      <c r="I59" s="58"/>
      <c r="J59" s="53">
        <f t="shared" si="5"/>
        <v>0</v>
      </c>
    </row>
    <row r="60" spans="2:10" s="62" customFormat="1" ht="15" customHeight="1" x14ac:dyDescent="0.25">
      <c r="B60" s="49"/>
      <c r="C60" s="50" t="s">
        <v>69</v>
      </c>
      <c r="D60" s="51"/>
      <c r="E60" s="58"/>
      <c r="F60" s="59"/>
      <c r="G60" s="52">
        <f t="shared" si="4"/>
        <v>0</v>
      </c>
      <c r="H60" s="58">
        <v>1556.1</v>
      </c>
      <c r="I60" s="58">
        <v>1556.1</v>
      </c>
      <c r="J60" s="53">
        <f t="shared" si="5"/>
        <v>1556.1</v>
      </c>
    </row>
    <row r="61" spans="2:10" s="62" customFormat="1" ht="15" customHeight="1" x14ac:dyDescent="0.25">
      <c r="B61" s="49"/>
      <c r="C61" s="50" t="s">
        <v>70</v>
      </c>
      <c r="D61" s="51"/>
      <c r="E61" s="58"/>
      <c r="F61" s="59"/>
      <c r="G61" s="52">
        <f t="shared" si="4"/>
        <v>0</v>
      </c>
      <c r="H61" s="58">
        <v>518.70000000000005</v>
      </c>
      <c r="I61" s="58">
        <v>518.70000000000005</v>
      </c>
      <c r="J61" s="53">
        <f t="shared" si="5"/>
        <v>518.70000000000005</v>
      </c>
    </row>
    <row r="62" spans="2:10" s="62" customFormat="1" ht="15" customHeight="1" x14ac:dyDescent="0.25">
      <c r="B62" s="49"/>
      <c r="C62" s="50" t="s">
        <v>71</v>
      </c>
      <c r="D62" s="51"/>
      <c r="E62" s="58">
        <v>12000</v>
      </c>
      <c r="F62" s="59"/>
      <c r="G62" s="52">
        <f t="shared" si="4"/>
        <v>12000</v>
      </c>
      <c r="H62" s="58">
        <v>2852.85</v>
      </c>
      <c r="I62" s="58">
        <v>2852.85</v>
      </c>
      <c r="J62" s="53">
        <f t="shared" si="5"/>
        <v>-9147.15</v>
      </c>
    </row>
    <row r="63" spans="2:10" s="62" customFormat="1" ht="15" customHeight="1" x14ac:dyDescent="0.25">
      <c r="B63" s="49"/>
      <c r="C63" s="50" t="s">
        <v>72</v>
      </c>
      <c r="D63" s="51"/>
      <c r="E63" s="58">
        <v>6000</v>
      </c>
      <c r="F63" s="59"/>
      <c r="G63" s="52">
        <f t="shared" si="4"/>
        <v>6000</v>
      </c>
      <c r="H63" s="58">
        <v>518.70000000000005</v>
      </c>
      <c r="I63" s="58">
        <v>518.70000000000005</v>
      </c>
      <c r="J63" s="53">
        <f t="shared" si="5"/>
        <v>-5481.3</v>
      </c>
    </row>
    <row r="64" spans="2:10" s="62" customFormat="1" ht="15" customHeight="1" x14ac:dyDescent="0.25">
      <c r="B64" s="49"/>
      <c r="C64" s="50" t="s">
        <v>73</v>
      </c>
      <c r="D64" s="51"/>
      <c r="E64" s="58">
        <v>370000</v>
      </c>
      <c r="F64" s="59"/>
      <c r="G64" s="52">
        <f t="shared" si="4"/>
        <v>370000</v>
      </c>
      <c r="H64" s="58">
        <v>96494.33</v>
      </c>
      <c r="I64" s="58">
        <v>96494.33</v>
      </c>
      <c r="J64" s="53">
        <f t="shared" si="5"/>
        <v>-273505.67</v>
      </c>
    </row>
    <row r="65" spans="2:10" s="62" customFormat="1" ht="15" customHeight="1" x14ac:dyDescent="0.25">
      <c r="B65" s="49"/>
      <c r="C65" s="50" t="s">
        <v>74</v>
      </c>
      <c r="D65" s="51"/>
      <c r="E65" s="58">
        <v>120000</v>
      </c>
      <c r="F65" s="59"/>
      <c r="G65" s="52">
        <f t="shared" si="4"/>
        <v>120000</v>
      </c>
      <c r="H65" s="58"/>
      <c r="I65" s="58"/>
      <c r="J65" s="53">
        <f t="shared" si="5"/>
        <v>-120000</v>
      </c>
    </row>
    <row r="66" spans="2:10" s="62" customFormat="1" ht="15" customHeight="1" x14ac:dyDescent="0.25">
      <c r="B66" s="49"/>
      <c r="C66" s="50" t="s">
        <v>75</v>
      </c>
      <c r="D66" s="51"/>
      <c r="E66" s="58">
        <v>24000</v>
      </c>
      <c r="F66" s="59"/>
      <c r="G66" s="52">
        <f t="shared" si="4"/>
        <v>24000</v>
      </c>
      <c r="H66" s="58">
        <v>1867.32</v>
      </c>
      <c r="I66" s="58">
        <v>1867.32</v>
      </c>
      <c r="J66" s="53">
        <f t="shared" si="5"/>
        <v>-22132.68</v>
      </c>
    </row>
    <row r="67" spans="2:10" s="62" customFormat="1" ht="15" customHeight="1" x14ac:dyDescent="0.25">
      <c r="B67" s="49"/>
      <c r="C67" s="50" t="s">
        <v>76</v>
      </c>
      <c r="D67" s="51"/>
      <c r="E67" s="58">
        <v>24000</v>
      </c>
      <c r="F67" s="59"/>
      <c r="G67" s="52">
        <f t="shared" si="4"/>
        <v>24000</v>
      </c>
      <c r="H67" s="58"/>
      <c r="I67" s="58"/>
      <c r="J67" s="53">
        <f t="shared" si="5"/>
        <v>-24000</v>
      </c>
    </row>
    <row r="68" spans="2:10" s="62" customFormat="1" ht="15" customHeight="1" x14ac:dyDescent="0.25">
      <c r="B68" s="49"/>
      <c r="C68" s="50" t="s">
        <v>77</v>
      </c>
      <c r="D68" s="51"/>
      <c r="E68" s="58">
        <v>60000</v>
      </c>
      <c r="F68" s="59"/>
      <c r="G68" s="52">
        <f t="shared" si="4"/>
        <v>60000</v>
      </c>
      <c r="H68" s="58">
        <v>5036.8</v>
      </c>
      <c r="I68" s="58">
        <v>5036.8</v>
      </c>
      <c r="J68" s="53">
        <f t="shared" si="5"/>
        <v>-54963.199999999997</v>
      </c>
    </row>
    <row r="69" spans="2:10" s="62" customFormat="1" ht="15" customHeight="1" x14ac:dyDescent="0.25">
      <c r="B69" s="49"/>
      <c r="C69" s="50" t="s">
        <v>78</v>
      </c>
      <c r="D69" s="51"/>
      <c r="E69" s="58">
        <v>120000</v>
      </c>
      <c r="F69" s="59"/>
      <c r="G69" s="52">
        <f t="shared" si="4"/>
        <v>120000</v>
      </c>
      <c r="H69" s="58">
        <v>420553.07</v>
      </c>
      <c r="I69" s="58">
        <v>420553.07</v>
      </c>
      <c r="J69" s="53">
        <f t="shared" si="5"/>
        <v>300553.07</v>
      </c>
    </row>
    <row r="70" spans="2:10" s="62" customFormat="1" ht="15" customHeight="1" x14ac:dyDescent="0.25">
      <c r="B70" s="49"/>
      <c r="C70" s="50" t="s">
        <v>79</v>
      </c>
      <c r="D70" s="51"/>
      <c r="E70" s="58">
        <v>3600</v>
      </c>
      <c r="F70" s="59"/>
      <c r="G70" s="52">
        <f t="shared" si="4"/>
        <v>3600</v>
      </c>
      <c r="H70" s="58">
        <v>1544.72</v>
      </c>
      <c r="I70" s="58">
        <v>1544.72</v>
      </c>
      <c r="J70" s="53">
        <f t="shared" si="5"/>
        <v>-2055.2799999999997</v>
      </c>
    </row>
    <row r="71" spans="2:10" s="62" customFormat="1" ht="15" customHeight="1" x14ac:dyDescent="0.25">
      <c r="B71" s="49"/>
      <c r="C71" s="50" t="s">
        <v>80</v>
      </c>
      <c r="D71" s="51"/>
      <c r="E71" s="58">
        <v>2400</v>
      </c>
      <c r="F71" s="59"/>
      <c r="G71" s="52">
        <f t="shared" si="4"/>
        <v>2400</v>
      </c>
      <c r="H71" s="58">
        <v>4890.05</v>
      </c>
      <c r="I71" s="58">
        <v>4890.05</v>
      </c>
      <c r="J71" s="53">
        <f t="shared" si="5"/>
        <v>2490.0500000000002</v>
      </c>
    </row>
    <row r="72" spans="2:10" s="62" customFormat="1" ht="15" customHeight="1" x14ac:dyDescent="0.25">
      <c r="B72" s="49"/>
      <c r="C72" s="50" t="s">
        <v>81</v>
      </c>
      <c r="D72" s="51"/>
      <c r="E72" s="58">
        <v>2400</v>
      </c>
      <c r="F72" s="59"/>
      <c r="G72" s="52">
        <f t="shared" si="4"/>
        <v>2400</v>
      </c>
      <c r="H72" s="64">
        <v>347.72</v>
      </c>
      <c r="I72" s="64">
        <v>347.72</v>
      </c>
      <c r="J72" s="53">
        <f t="shared" si="5"/>
        <v>-2052.2799999999997</v>
      </c>
    </row>
    <row r="73" spans="2:10" s="62" customFormat="1" ht="15" customHeight="1" x14ac:dyDescent="0.25">
      <c r="B73" s="49"/>
      <c r="C73" s="50" t="s">
        <v>82</v>
      </c>
      <c r="D73" s="51"/>
      <c r="E73" s="58">
        <v>2400</v>
      </c>
      <c r="F73" s="59"/>
      <c r="G73" s="52">
        <f t="shared" si="4"/>
        <v>2400</v>
      </c>
      <c r="H73" s="64">
        <v>51.87</v>
      </c>
      <c r="I73" s="64">
        <v>51.87</v>
      </c>
      <c r="J73" s="53">
        <f t="shared" si="5"/>
        <v>-2348.13</v>
      </c>
    </row>
    <row r="74" spans="2:10" s="62" customFormat="1" ht="15" customHeight="1" x14ac:dyDescent="0.25">
      <c r="B74" s="49"/>
      <c r="C74" s="50" t="s">
        <v>83</v>
      </c>
      <c r="D74" s="51"/>
      <c r="E74" s="58">
        <v>12000</v>
      </c>
      <c r="F74" s="59"/>
      <c r="G74" s="52">
        <f t="shared" si="4"/>
        <v>12000</v>
      </c>
      <c r="H74" s="58">
        <v>17448.48</v>
      </c>
      <c r="I74" s="58">
        <v>17448.48</v>
      </c>
      <c r="J74" s="53">
        <f t="shared" si="5"/>
        <v>5448.48</v>
      </c>
    </row>
    <row r="75" spans="2:10" s="62" customFormat="1" ht="15" customHeight="1" x14ac:dyDescent="0.25">
      <c r="B75" s="49"/>
      <c r="C75" s="50" t="s">
        <v>84</v>
      </c>
      <c r="D75" s="51"/>
      <c r="E75" s="58">
        <v>12000</v>
      </c>
      <c r="F75" s="59"/>
      <c r="G75" s="52">
        <f t="shared" si="4"/>
        <v>12000</v>
      </c>
      <c r="H75" s="58">
        <v>6898.71</v>
      </c>
      <c r="I75" s="58">
        <v>6898.71</v>
      </c>
      <c r="J75" s="53">
        <f t="shared" si="5"/>
        <v>-5101.29</v>
      </c>
    </row>
    <row r="76" spans="2:10" s="62" customFormat="1" ht="15" customHeight="1" x14ac:dyDescent="0.25">
      <c r="B76" s="49"/>
      <c r="C76" s="65" t="s">
        <v>85</v>
      </c>
      <c r="D76" s="66"/>
      <c r="E76" s="58">
        <v>6000</v>
      </c>
      <c r="F76" s="59"/>
      <c r="G76" s="52">
        <f t="shared" si="4"/>
        <v>6000</v>
      </c>
      <c r="H76" s="58">
        <v>288.66000000000003</v>
      </c>
      <c r="I76" s="58">
        <v>288.66000000000003</v>
      </c>
      <c r="J76" s="53">
        <f t="shared" si="5"/>
        <v>-5711.34</v>
      </c>
    </row>
    <row r="77" spans="2:10" s="62" customFormat="1" ht="15" customHeight="1" x14ac:dyDescent="0.25">
      <c r="B77" s="49"/>
      <c r="C77" s="65" t="s">
        <v>86</v>
      </c>
      <c r="D77" s="66"/>
      <c r="E77" s="58">
        <v>6000</v>
      </c>
      <c r="F77" s="59"/>
      <c r="G77" s="52">
        <f t="shared" si="4"/>
        <v>6000</v>
      </c>
      <c r="H77" s="58">
        <v>311.22000000000003</v>
      </c>
      <c r="I77" s="58">
        <v>311.22000000000003</v>
      </c>
      <c r="J77" s="53">
        <f t="shared" si="5"/>
        <v>-5688.78</v>
      </c>
    </row>
    <row r="78" spans="2:10" s="62" customFormat="1" ht="15" customHeight="1" x14ac:dyDescent="0.25">
      <c r="B78" s="49"/>
      <c r="C78" s="50" t="s">
        <v>87</v>
      </c>
      <c r="D78" s="51"/>
      <c r="E78" s="58">
        <v>9600000</v>
      </c>
      <c r="F78" s="59"/>
      <c r="G78" s="52">
        <f t="shared" si="4"/>
        <v>9600000</v>
      </c>
      <c r="H78" s="58">
        <v>2615881.2400000002</v>
      </c>
      <c r="I78" s="58">
        <v>2615881.2400000002</v>
      </c>
      <c r="J78" s="53">
        <f t="shared" si="5"/>
        <v>-6984118.7599999998</v>
      </c>
    </row>
    <row r="79" spans="2:10" s="62" customFormat="1" ht="15" customHeight="1" x14ac:dyDescent="0.25">
      <c r="B79" s="49"/>
      <c r="C79" s="50" t="s">
        <v>88</v>
      </c>
      <c r="D79" s="51"/>
      <c r="E79" s="58">
        <v>2400000</v>
      </c>
      <c r="F79" s="59"/>
      <c r="G79" s="52">
        <f t="shared" si="4"/>
        <v>2400000</v>
      </c>
      <c r="H79" s="58">
        <v>66936.37</v>
      </c>
      <c r="I79" s="58">
        <v>66936.37</v>
      </c>
      <c r="J79" s="53">
        <f t="shared" si="5"/>
        <v>-2333063.63</v>
      </c>
    </row>
    <row r="80" spans="2:10" s="62" customFormat="1" ht="15" customHeight="1" x14ac:dyDescent="0.25">
      <c r="B80" s="49"/>
      <c r="C80" s="50" t="s">
        <v>89</v>
      </c>
      <c r="D80" s="51"/>
      <c r="E80" s="58">
        <v>3840000</v>
      </c>
      <c r="F80" s="59"/>
      <c r="G80" s="52">
        <f t="shared" si="4"/>
        <v>3840000</v>
      </c>
      <c r="H80" s="58">
        <v>20088.02</v>
      </c>
      <c r="I80" s="58">
        <v>20088.02</v>
      </c>
      <c r="J80" s="53">
        <f t="shared" si="5"/>
        <v>-3819911.98</v>
      </c>
    </row>
    <row r="81" spans="2:12" s="62" customFormat="1" ht="15" customHeight="1" x14ac:dyDescent="0.25">
      <c r="B81" s="49"/>
      <c r="C81" s="50" t="s">
        <v>90</v>
      </c>
      <c r="D81" s="51"/>
      <c r="E81" s="58">
        <v>960000</v>
      </c>
      <c r="F81" s="59"/>
      <c r="G81" s="52">
        <f t="shared" si="4"/>
        <v>960000</v>
      </c>
      <c r="H81" s="58">
        <v>7218.16</v>
      </c>
      <c r="I81" s="58">
        <v>7218.16</v>
      </c>
      <c r="J81" s="53">
        <f t="shared" si="5"/>
        <v>-952781.84</v>
      </c>
    </row>
    <row r="82" spans="2:12" s="62" customFormat="1" ht="15" hidden="1" customHeight="1" x14ac:dyDescent="0.25">
      <c r="B82" s="49"/>
      <c r="C82" s="50" t="s">
        <v>91</v>
      </c>
      <c r="D82" s="51" t="s">
        <v>92</v>
      </c>
      <c r="E82" s="58"/>
      <c r="F82" s="59"/>
      <c r="G82" s="52">
        <f t="shared" si="4"/>
        <v>0</v>
      </c>
      <c r="H82" s="58"/>
      <c r="I82" s="58"/>
      <c r="J82" s="53">
        <f t="shared" si="5"/>
        <v>0</v>
      </c>
    </row>
    <row r="83" spans="2:12" s="62" customFormat="1" ht="15" hidden="1" customHeight="1" x14ac:dyDescent="0.25">
      <c r="B83" s="49"/>
      <c r="C83" s="50" t="s">
        <v>93</v>
      </c>
      <c r="D83" s="51"/>
      <c r="E83" s="58"/>
      <c r="F83" s="59"/>
      <c r="G83" s="52">
        <f t="shared" si="4"/>
        <v>0</v>
      </c>
      <c r="H83" s="58"/>
      <c r="I83" s="58"/>
      <c r="J83" s="53">
        <f t="shared" ref="J83:J91" si="6">I83-E83</f>
        <v>0</v>
      </c>
    </row>
    <row r="84" spans="2:12" s="62" customFormat="1" ht="15" hidden="1" customHeight="1" x14ac:dyDescent="0.25">
      <c r="B84" s="49"/>
      <c r="C84" s="50" t="s">
        <v>94</v>
      </c>
      <c r="D84" s="51"/>
      <c r="E84" s="58"/>
      <c r="F84" s="59"/>
      <c r="G84" s="52">
        <f t="shared" ref="G84:G91" si="7">E84+F84</f>
        <v>0</v>
      </c>
      <c r="H84" s="58"/>
      <c r="I84" s="58"/>
      <c r="J84" s="53">
        <f t="shared" si="6"/>
        <v>0</v>
      </c>
    </row>
    <row r="85" spans="2:12" s="62" customFormat="1" ht="15" hidden="1" customHeight="1" x14ac:dyDescent="0.25">
      <c r="B85" s="49"/>
      <c r="C85" s="50" t="s">
        <v>95</v>
      </c>
      <c r="D85" s="51"/>
      <c r="E85" s="58"/>
      <c r="F85" s="59"/>
      <c r="G85" s="52">
        <f t="shared" si="7"/>
        <v>0</v>
      </c>
      <c r="H85" s="58"/>
      <c r="I85" s="58"/>
      <c r="J85" s="53">
        <f t="shared" si="6"/>
        <v>0</v>
      </c>
    </row>
    <row r="86" spans="2:12" s="62" customFormat="1" ht="15" customHeight="1" x14ac:dyDescent="0.25">
      <c r="B86" s="49"/>
      <c r="C86" s="50" t="s">
        <v>96</v>
      </c>
      <c r="D86" s="51"/>
      <c r="E86" s="58">
        <v>0</v>
      </c>
      <c r="F86" s="59"/>
      <c r="G86" s="52">
        <f t="shared" si="7"/>
        <v>0</v>
      </c>
      <c r="H86" s="58">
        <v>16319.98</v>
      </c>
      <c r="I86" s="58">
        <v>16319.98</v>
      </c>
      <c r="J86" s="53">
        <f t="shared" si="6"/>
        <v>16319.98</v>
      </c>
    </row>
    <row r="87" spans="2:12" s="62" customFormat="1" ht="15" customHeight="1" x14ac:dyDescent="0.25">
      <c r="B87" s="49"/>
      <c r="C87" s="50" t="s">
        <v>97</v>
      </c>
      <c r="D87" s="51"/>
      <c r="E87" s="58">
        <v>0</v>
      </c>
      <c r="F87" s="59"/>
      <c r="G87" s="52">
        <f t="shared" si="7"/>
        <v>0</v>
      </c>
      <c r="H87" s="58">
        <v>958</v>
      </c>
      <c r="I87" s="58">
        <v>958</v>
      </c>
      <c r="J87" s="53">
        <f t="shared" si="6"/>
        <v>958</v>
      </c>
    </row>
    <row r="88" spans="2:12" s="62" customFormat="1" ht="15" hidden="1" customHeight="1" x14ac:dyDescent="0.25">
      <c r="B88" s="49"/>
      <c r="C88" s="50" t="s">
        <v>98</v>
      </c>
      <c r="D88" s="51"/>
      <c r="E88" s="58"/>
      <c r="F88" s="59"/>
      <c r="G88" s="52">
        <f t="shared" si="7"/>
        <v>0</v>
      </c>
      <c r="H88" s="58"/>
      <c r="I88" s="58"/>
      <c r="J88" s="53">
        <f t="shared" si="6"/>
        <v>0</v>
      </c>
    </row>
    <row r="89" spans="2:12" s="62" customFormat="1" ht="15" hidden="1" customHeight="1" x14ac:dyDescent="0.25">
      <c r="B89" s="49"/>
      <c r="C89" s="50" t="s">
        <v>99</v>
      </c>
      <c r="D89" s="51"/>
      <c r="E89" s="58">
        <v>0</v>
      </c>
      <c r="F89" s="59"/>
      <c r="G89" s="52">
        <f t="shared" si="7"/>
        <v>0</v>
      </c>
      <c r="H89" s="58"/>
      <c r="I89" s="58"/>
      <c r="J89" s="53">
        <f t="shared" si="6"/>
        <v>0</v>
      </c>
    </row>
    <row r="90" spans="2:12" s="62" customFormat="1" ht="15" hidden="1" customHeight="1" x14ac:dyDescent="0.25">
      <c r="B90" s="49"/>
      <c r="C90" s="50" t="s">
        <v>100</v>
      </c>
      <c r="D90" s="51"/>
      <c r="E90" s="58"/>
      <c r="F90" s="59"/>
      <c r="G90" s="52">
        <f t="shared" si="7"/>
        <v>0</v>
      </c>
      <c r="H90" s="58"/>
      <c r="I90" s="58"/>
      <c r="J90" s="53">
        <f t="shared" si="6"/>
        <v>0</v>
      </c>
    </row>
    <row r="91" spans="2:12" s="62" customFormat="1" ht="15" customHeight="1" x14ac:dyDescent="0.25">
      <c r="B91" s="49"/>
      <c r="C91" s="50" t="s">
        <v>101</v>
      </c>
      <c r="D91" s="51"/>
      <c r="E91" s="58">
        <v>0</v>
      </c>
      <c r="F91" s="59"/>
      <c r="G91" s="52">
        <f t="shared" si="7"/>
        <v>0</v>
      </c>
      <c r="H91" s="58">
        <v>35</v>
      </c>
      <c r="I91" s="58">
        <v>35</v>
      </c>
      <c r="J91" s="53">
        <f t="shared" si="6"/>
        <v>35</v>
      </c>
      <c r="K91" s="61"/>
      <c r="L91" s="67"/>
    </row>
    <row r="92" spans="2:12" s="45" customFormat="1" ht="36.75" customHeight="1" x14ac:dyDescent="0.25">
      <c r="B92" s="38" t="s">
        <v>102</v>
      </c>
      <c r="C92" s="39"/>
      <c r="D92" s="40"/>
      <c r="E92" s="68">
        <f>SUM(E93)</f>
        <v>36000000</v>
      </c>
      <c r="F92" s="68">
        <f t="shared" ref="F92:J92" si="8">SUM(F93)</f>
        <v>0</v>
      </c>
      <c r="G92" s="68">
        <f t="shared" si="8"/>
        <v>36000000</v>
      </c>
      <c r="H92" s="68">
        <f t="shared" si="8"/>
        <v>18660477</v>
      </c>
      <c r="I92" s="68">
        <f t="shared" si="8"/>
        <v>18660477</v>
      </c>
      <c r="J92" s="69">
        <f t="shared" si="8"/>
        <v>-17339523</v>
      </c>
      <c r="L92" s="48"/>
    </row>
    <row r="93" spans="2:12" s="62" customFormat="1" ht="15" customHeight="1" x14ac:dyDescent="0.25">
      <c r="B93" s="49"/>
      <c r="C93" s="50" t="s">
        <v>103</v>
      </c>
      <c r="D93" s="51"/>
      <c r="E93" s="58">
        <v>36000000</v>
      </c>
      <c r="F93" s="59"/>
      <c r="G93" s="52">
        <f>E93+F93</f>
        <v>36000000</v>
      </c>
      <c r="H93" s="58">
        <v>18660477</v>
      </c>
      <c r="I93" s="58">
        <v>18660477</v>
      </c>
      <c r="J93" s="53">
        <f>I93-E93</f>
        <v>-17339523</v>
      </c>
      <c r="K93" s="61"/>
    </row>
    <row r="94" spans="2:12" s="45" customFormat="1" ht="25.5" customHeight="1" x14ac:dyDescent="0.25">
      <c r="B94" s="38" t="s">
        <v>104</v>
      </c>
      <c r="C94" s="39"/>
      <c r="D94" s="40"/>
      <c r="E94" s="68">
        <f t="shared" ref="E94:J94" si="9">E95</f>
        <v>18640375.800000001</v>
      </c>
      <c r="F94" s="68">
        <f t="shared" si="9"/>
        <v>0</v>
      </c>
      <c r="G94" s="68">
        <f t="shared" si="9"/>
        <v>18640375.800000001</v>
      </c>
      <c r="H94" s="68">
        <f t="shared" si="9"/>
        <v>0</v>
      </c>
      <c r="I94" s="68">
        <f t="shared" si="9"/>
        <v>0</v>
      </c>
      <c r="J94" s="69">
        <f t="shared" si="9"/>
        <v>-18640375.800000001</v>
      </c>
      <c r="K94" s="48"/>
      <c r="L94" s="48"/>
    </row>
    <row r="95" spans="2:12" s="45" customFormat="1" ht="25.5" customHeight="1" x14ac:dyDescent="0.25">
      <c r="B95" s="49"/>
      <c r="C95" s="50" t="s">
        <v>105</v>
      </c>
      <c r="D95" s="51"/>
      <c r="E95" s="58">
        <v>18640375.800000001</v>
      </c>
      <c r="F95" s="58"/>
      <c r="G95" s="52">
        <f t="shared" ref="G95" si="10">E95+F95</f>
        <v>18640375.800000001</v>
      </c>
      <c r="H95" s="58"/>
      <c r="I95" s="58"/>
      <c r="J95" s="53">
        <f>I95-E95</f>
        <v>-18640375.800000001</v>
      </c>
      <c r="K95" s="48"/>
      <c r="L95" s="48"/>
    </row>
    <row r="96" spans="2:12" s="45" customFormat="1" ht="15" customHeight="1" x14ac:dyDescent="0.25">
      <c r="B96" s="38" t="s">
        <v>106</v>
      </c>
      <c r="C96" s="39"/>
      <c r="D96" s="40"/>
      <c r="E96" s="41">
        <v>0</v>
      </c>
      <c r="F96" s="41">
        <v>0</v>
      </c>
      <c r="G96" s="42">
        <v>0</v>
      </c>
      <c r="H96" s="41">
        <v>0</v>
      </c>
      <c r="I96" s="41">
        <v>0</v>
      </c>
      <c r="J96" s="44">
        <f>I96-E96</f>
        <v>0</v>
      </c>
    </row>
    <row r="97" spans="2:13" s="45" customFormat="1" ht="11.25" customHeight="1" x14ac:dyDescent="0.25">
      <c r="B97" s="70"/>
      <c r="C97" s="71"/>
      <c r="D97" s="72"/>
      <c r="E97" s="73"/>
      <c r="F97" s="73"/>
      <c r="G97" s="73"/>
      <c r="H97" s="73"/>
      <c r="I97" s="73"/>
      <c r="J97" s="74"/>
      <c r="L97" s="48"/>
    </row>
    <row r="98" spans="2:13" s="45" customFormat="1" ht="20.25" customHeight="1" x14ac:dyDescent="0.25">
      <c r="B98" s="75"/>
      <c r="C98" s="76" t="s">
        <v>107</v>
      </c>
      <c r="D98" s="77"/>
      <c r="E98" s="78">
        <f>E7+E10+E11+E16+E92+E94+E96</f>
        <v>846633045.26999998</v>
      </c>
      <c r="F98" s="78">
        <f>F7+F10+F11+F16+F92+F94+F96</f>
        <v>0</v>
      </c>
      <c r="G98" s="78">
        <f>G7+G10+G11+G16+G92+G94+G96</f>
        <v>846633045.26999998</v>
      </c>
      <c r="H98" s="78">
        <f>H7+H10+H11+H16+H92+H94+H96</f>
        <v>217880021.47</v>
      </c>
      <c r="I98" s="78">
        <f>I7+I10+I11+I16+I92+I94+I96</f>
        <v>217880021.47</v>
      </c>
      <c r="J98" s="79">
        <v>0</v>
      </c>
      <c r="K98" s="80"/>
      <c r="L98" s="81"/>
    </row>
    <row r="99" spans="2:13" s="45" customFormat="1" ht="12.75" customHeight="1" thickBot="1" x14ac:dyDescent="0.3">
      <c r="B99" s="82"/>
      <c r="C99" s="83"/>
      <c r="D99" s="83"/>
      <c r="E99" s="84"/>
      <c r="F99" s="84"/>
      <c r="G99" s="84"/>
      <c r="H99" s="85" t="s">
        <v>108</v>
      </c>
      <c r="I99" s="86"/>
      <c r="J99" s="87"/>
      <c r="K99" s="80"/>
      <c r="L99" s="48"/>
      <c r="M99" s="81"/>
    </row>
    <row r="100" spans="2:13" s="45" customFormat="1" x14ac:dyDescent="0.25">
      <c r="B100" s="88" t="s">
        <v>109</v>
      </c>
      <c r="C100" s="89"/>
      <c r="D100" s="90"/>
      <c r="E100" s="91" t="s">
        <v>4</v>
      </c>
      <c r="F100" s="92"/>
      <c r="G100" s="92"/>
      <c r="H100" s="92"/>
      <c r="I100" s="93"/>
      <c r="J100" s="94" t="s">
        <v>5</v>
      </c>
    </row>
    <row r="101" spans="2:13" s="45" customFormat="1" ht="24" x14ac:dyDescent="0.25">
      <c r="B101" s="95"/>
      <c r="C101" s="96"/>
      <c r="D101" s="97"/>
      <c r="E101" s="98" t="s">
        <v>6</v>
      </c>
      <c r="F101" s="99" t="s">
        <v>110</v>
      </c>
      <c r="G101" s="98" t="s">
        <v>8</v>
      </c>
      <c r="H101" s="98" t="s">
        <v>9</v>
      </c>
      <c r="I101" s="98" t="s">
        <v>10</v>
      </c>
      <c r="J101" s="100"/>
    </row>
    <row r="102" spans="2:13" s="45" customFormat="1" ht="14.25" customHeight="1" thickBot="1" x14ac:dyDescent="0.3">
      <c r="B102" s="101"/>
      <c r="C102" s="102"/>
      <c r="D102" s="103"/>
      <c r="E102" s="104" t="s">
        <v>111</v>
      </c>
      <c r="F102" s="104" t="s">
        <v>11</v>
      </c>
      <c r="G102" s="104" t="s">
        <v>12</v>
      </c>
      <c r="H102" s="104" t="s">
        <v>13</v>
      </c>
      <c r="I102" s="104" t="s">
        <v>14</v>
      </c>
      <c r="J102" s="105" t="s">
        <v>15</v>
      </c>
    </row>
    <row r="103" spans="2:13" s="45" customFormat="1" ht="24" customHeight="1" x14ac:dyDescent="0.25">
      <c r="B103" s="106" t="s">
        <v>112</v>
      </c>
      <c r="C103" s="107"/>
      <c r="D103" s="108"/>
      <c r="E103" s="109">
        <f t="shared" ref="E103:J103" si="11">E104+E105+E106+E107+E108+E109+E110+E111</f>
        <v>0</v>
      </c>
      <c r="F103" s="109">
        <f t="shared" si="11"/>
        <v>0</v>
      </c>
      <c r="G103" s="109">
        <f t="shared" si="11"/>
        <v>0</v>
      </c>
      <c r="H103" s="109">
        <f t="shared" si="11"/>
        <v>0</v>
      </c>
      <c r="I103" s="109">
        <f t="shared" si="11"/>
        <v>0</v>
      </c>
      <c r="J103" s="110">
        <f t="shared" si="11"/>
        <v>0</v>
      </c>
    </row>
    <row r="104" spans="2:13" s="45" customFormat="1" x14ac:dyDescent="0.25">
      <c r="B104" s="111"/>
      <c r="C104" s="112" t="s">
        <v>16</v>
      </c>
      <c r="D104" s="113"/>
      <c r="E104" s="114"/>
      <c r="F104" s="114">
        <v>0</v>
      </c>
      <c r="G104" s="115">
        <f t="shared" ref="G104:G111" si="12">E104+F104</f>
        <v>0</v>
      </c>
      <c r="H104" s="114">
        <v>0</v>
      </c>
      <c r="I104" s="114">
        <v>0</v>
      </c>
      <c r="J104" s="116">
        <f t="shared" ref="J104:J111" si="13">I104-E104</f>
        <v>0</v>
      </c>
    </row>
    <row r="105" spans="2:13" s="45" customFormat="1" x14ac:dyDescent="0.25">
      <c r="B105" s="111"/>
      <c r="C105" s="112" t="s">
        <v>17</v>
      </c>
      <c r="D105" s="113"/>
      <c r="E105" s="114"/>
      <c r="F105" s="114">
        <v>0</v>
      </c>
      <c r="G105" s="115">
        <f t="shared" si="12"/>
        <v>0</v>
      </c>
      <c r="H105" s="114">
        <v>0</v>
      </c>
      <c r="I105" s="114">
        <v>0</v>
      </c>
      <c r="J105" s="116">
        <f t="shared" si="13"/>
        <v>0</v>
      </c>
    </row>
    <row r="106" spans="2:13" s="45" customFormat="1" x14ac:dyDescent="0.25">
      <c r="B106" s="111"/>
      <c r="C106" s="112" t="s">
        <v>18</v>
      </c>
      <c r="D106" s="113"/>
      <c r="E106" s="114"/>
      <c r="F106" s="114">
        <v>0</v>
      </c>
      <c r="G106" s="115">
        <f t="shared" si="12"/>
        <v>0</v>
      </c>
      <c r="H106" s="114">
        <v>0</v>
      </c>
      <c r="I106" s="114">
        <v>0</v>
      </c>
      <c r="J106" s="116">
        <f t="shared" si="13"/>
        <v>0</v>
      </c>
    </row>
    <row r="107" spans="2:13" s="45" customFormat="1" x14ac:dyDescent="0.25">
      <c r="B107" s="111"/>
      <c r="C107" s="112" t="s">
        <v>19</v>
      </c>
      <c r="D107" s="113"/>
      <c r="E107" s="114"/>
      <c r="F107" s="114">
        <v>0</v>
      </c>
      <c r="G107" s="115">
        <f t="shared" si="12"/>
        <v>0</v>
      </c>
      <c r="H107" s="114">
        <v>0</v>
      </c>
      <c r="I107" s="114">
        <v>0</v>
      </c>
      <c r="J107" s="116">
        <f t="shared" si="13"/>
        <v>0</v>
      </c>
    </row>
    <row r="108" spans="2:13" s="45" customFormat="1" x14ac:dyDescent="0.25">
      <c r="B108" s="111"/>
      <c r="C108" s="112" t="s">
        <v>113</v>
      </c>
      <c r="D108" s="113"/>
      <c r="E108" s="115"/>
      <c r="F108" s="114">
        <v>0</v>
      </c>
      <c r="G108" s="115">
        <f t="shared" si="12"/>
        <v>0</v>
      </c>
      <c r="H108" s="114">
        <v>0</v>
      </c>
      <c r="I108" s="114">
        <v>0</v>
      </c>
      <c r="J108" s="116">
        <f t="shared" si="13"/>
        <v>0</v>
      </c>
    </row>
    <row r="109" spans="2:13" s="45" customFormat="1" x14ac:dyDescent="0.25">
      <c r="B109" s="111"/>
      <c r="C109" s="112" t="s">
        <v>114</v>
      </c>
      <c r="D109" s="113"/>
      <c r="E109" s="115"/>
      <c r="F109" s="114">
        <v>0</v>
      </c>
      <c r="G109" s="115">
        <f t="shared" si="12"/>
        <v>0</v>
      </c>
      <c r="H109" s="114">
        <v>0</v>
      </c>
      <c r="I109" s="114">
        <v>0</v>
      </c>
      <c r="J109" s="116">
        <f t="shared" si="13"/>
        <v>0</v>
      </c>
    </row>
    <row r="110" spans="2:13" s="45" customFormat="1" ht="38.25" customHeight="1" x14ac:dyDescent="0.25">
      <c r="B110" s="111"/>
      <c r="C110" s="112" t="s">
        <v>115</v>
      </c>
      <c r="D110" s="113"/>
      <c r="E110" s="114"/>
      <c r="F110" s="114">
        <v>0</v>
      </c>
      <c r="G110" s="115">
        <f t="shared" si="12"/>
        <v>0</v>
      </c>
      <c r="H110" s="114">
        <v>0</v>
      </c>
      <c r="I110" s="114">
        <v>0</v>
      </c>
      <c r="J110" s="116">
        <f t="shared" si="13"/>
        <v>0</v>
      </c>
    </row>
    <row r="111" spans="2:13" s="45" customFormat="1" ht="23.25" customHeight="1" x14ac:dyDescent="0.25">
      <c r="B111" s="111"/>
      <c r="C111" s="112" t="s">
        <v>104</v>
      </c>
      <c r="D111" s="113"/>
      <c r="E111" s="114"/>
      <c r="F111" s="114">
        <v>0</v>
      </c>
      <c r="G111" s="115">
        <f t="shared" si="12"/>
        <v>0</v>
      </c>
      <c r="H111" s="114">
        <v>0</v>
      </c>
      <c r="I111" s="114">
        <v>0</v>
      </c>
      <c r="J111" s="116">
        <f t="shared" si="13"/>
        <v>0</v>
      </c>
    </row>
    <row r="112" spans="2:13" s="45" customFormat="1" ht="59.25" customHeight="1" x14ac:dyDescent="0.25">
      <c r="B112" s="117" t="s">
        <v>116</v>
      </c>
      <c r="C112" s="118"/>
      <c r="D112" s="119"/>
      <c r="E112" s="120">
        <f>SUM(E114,E118,E194,E196)</f>
        <v>846633045.26999998</v>
      </c>
      <c r="F112" s="120">
        <f t="shared" ref="F112" si="14">F113+F114+F118+F196</f>
        <v>0</v>
      </c>
      <c r="G112" s="120">
        <f t="shared" ref="G112:J112" si="15">SUM(G114,G118,G194,G196)</f>
        <v>846633045.26999998</v>
      </c>
      <c r="H112" s="120">
        <f t="shared" si="15"/>
        <v>217880021.47</v>
      </c>
      <c r="I112" s="120">
        <f t="shared" si="15"/>
        <v>217880021.47</v>
      </c>
      <c r="J112" s="121">
        <f t="shared" si="15"/>
        <v>-628753023.79999971</v>
      </c>
      <c r="K112" s="48"/>
      <c r="L112" s="48"/>
    </row>
    <row r="113" spans="2:10" s="45" customFormat="1" x14ac:dyDescent="0.25">
      <c r="B113" s="122"/>
      <c r="C113" s="112" t="s">
        <v>17</v>
      </c>
      <c r="D113" s="113"/>
      <c r="E113" s="114"/>
      <c r="F113" s="114">
        <v>0</v>
      </c>
      <c r="G113" s="115">
        <v>0</v>
      </c>
      <c r="H113" s="114">
        <v>0</v>
      </c>
      <c r="I113" s="114">
        <v>0</v>
      </c>
      <c r="J113" s="116">
        <v>0</v>
      </c>
    </row>
    <row r="114" spans="2:10" s="45" customFormat="1" x14ac:dyDescent="0.25">
      <c r="B114" s="122"/>
      <c r="C114" s="39" t="s">
        <v>117</v>
      </c>
      <c r="D114" s="40"/>
      <c r="E114" s="123">
        <f t="shared" ref="E114:J114" si="16">E115+E116+E117</f>
        <v>126000</v>
      </c>
      <c r="F114" s="123">
        <f t="shared" si="16"/>
        <v>0</v>
      </c>
      <c r="G114" s="123">
        <f t="shared" si="16"/>
        <v>126000</v>
      </c>
      <c r="H114" s="123">
        <f t="shared" si="16"/>
        <v>11885.93</v>
      </c>
      <c r="I114" s="123">
        <f t="shared" si="16"/>
        <v>11885.93</v>
      </c>
      <c r="J114" s="124">
        <f t="shared" si="16"/>
        <v>-114114.07</v>
      </c>
    </row>
    <row r="115" spans="2:10" s="45" customFormat="1" x14ac:dyDescent="0.25">
      <c r="B115" s="122"/>
      <c r="C115" s="50" t="s">
        <v>21</v>
      </c>
      <c r="D115" s="51"/>
      <c r="E115" s="52">
        <v>15000</v>
      </c>
      <c r="F115" s="54"/>
      <c r="G115" s="125">
        <f>E115+F115</f>
        <v>15000</v>
      </c>
      <c r="H115" s="52">
        <v>6321.83</v>
      </c>
      <c r="I115" s="52">
        <v>6321.83</v>
      </c>
      <c r="J115" s="53">
        <f t="shared" ref="J115:J181" si="17">I115-E115</f>
        <v>-8678.17</v>
      </c>
    </row>
    <row r="116" spans="2:10" s="45" customFormat="1" x14ac:dyDescent="0.25">
      <c r="B116" s="122"/>
      <c r="C116" s="50" t="s">
        <v>22</v>
      </c>
      <c r="D116" s="51"/>
      <c r="E116" s="52">
        <v>15000</v>
      </c>
      <c r="F116" s="54"/>
      <c r="G116" s="125">
        <f t="shared" ref="G116:G117" si="18">E116+F116</f>
        <v>15000</v>
      </c>
      <c r="H116" s="52">
        <v>5564.1</v>
      </c>
      <c r="I116" s="52">
        <v>5564.1</v>
      </c>
      <c r="J116" s="53">
        <f t="shared" si="17"/>
        <v>-9435.9</v>
      </c>
    </row>
    <row r="117" spans="2:10" s="45" customFormat="1" x14ac:dyDescent="0.25">
      <c r="B117" s="122"/>
      <c r="C117" s="50" t="s">
        <v>23</v>
      </c>
      <c r="D117" s="51"/>
      <c r="E117" s="52">
        <v>96000</v>
      </c>
      <c r="F117" s="54"/>
      <c r="G117" s="125">
        <f t="shared" si="18"/>
        <v>96000</v>
      </c>
      <c r="H117" s="52"/>
      <c r="I117" s="52"/>
      <c r="J117" s="53">
        <f t="shared" si="17"/>
        <v>-96000</v>
      </c>
    </row>
    <row r="118" spans="2:10" s="45" customFormat="1" ht="26.25" customHeight="1" x14ac:dyDescent="0.25">
      <c r="B118" s="126"/>
      <c r="C118" s="39" t="s">
        <v>118</v>
      </c>
      <c r="D118" s="40"/>
      <c r="E118" s="123">
        <f>SUM(E119:E193)</f>
        <v>791866669.47000003</v>
      </c>
      <c r="F118" s="123">
        <f t="shared" ref="F118:J118" si="19">SUM(F119:F193)</f>
        <v>0</v>
      </c>
      <c r="G118" s="123">
        <f t="shared" si="19"/>
        <v>791866669.47000003</v>
      </c>
      <c r="H118" s="123">
        <f t="shared" si="19"/>
        <v>199207658.53999999</v>
      </c>
      <c r="I118" s="123">
        <f t="shared" si="19"/>
        <v>199207658.53999999</v>
      </c>
      <c r="J118" s="124">
        <f t="shared" si="19"/>
        <v>-592659010.92999971</v>
      </c>
    </row>
    <row r="119" spans="2:10" s="62" customFormat="1" ht="15" customHeight="1" x14ac:dyDescent="0.25">
      <c r="B119" s="126"/>
      <c r="C119" s="50" t="s">
        <v>26</v>
      </c>
      <c r="D119" s="51"/>
      <c r="E119" s="58">
        <v>305415101.21999997</v>
      </c>
      <c r="F119" s="54"/>
      <c r="G119" s="125">
        <f t="shared" ref="G119:G184" si="20">E119+F119</f>
        <v>305415101.21999997</v>
      </c>
      <c r="H119" s="58">
        <v>94498909.249999985</v>
      </c>
      <c r="I119" s="58">
        <v>94498909.249999985</v>
      </c>
      <c r="J119" s="53">
        <f t="shared" si="17"/>
        <v>-210916191.96999997</v>
      </c>
    </row>
    <row r="120" spans="2:10" s="62" customFormat="1" ht="15" customHeight="1" x14ac:dyDescent="0.25">
      <c r="B120" s="126"/>
      <c r="C120" s="50" t="s">
        <v>27</v>
      </c>
      <c r="D120" s="51"/>
      <c r="E120" s="58">
        <v>316476234.60000002</v>
      </c>
      <c r="F120" s="54"/>
      <c r="G120" s="125">
        <f t="shared" si="20"/>
        <v>316476234.60000002</v>
      </c>
      <c r="H120" s="58">
        <v>66672732.170000002</v>
      </c>
      <c r="I120" s="58">
        <v>66672732.170000002</v>
      </c>
      <c r="J120" s="53">
        <f t="shared" si="17"/>
        <v>-249803502.43000001</v>
      </c>
    </row>
    <row r="121" spans="2:10" s="62" customFormat="1" ht="15" customHeight="1" x14ac:dyDescent="0.25">
      <c r="B121" s="126"/>
      <c r="C121" s="50" t="s">
        <v>28</v>
      </c>
      <c r="D121" s="51"/>
      <c r="E121" s="58">
        <v>51515800.180000007</v>
      </c>
      <c r="F121" s="54"/>
      <c r="G121" s="125">
        <f t="shared" si="20"/>
        <v>51515800.180000007</v>
      </c>
      <c r="H121" s="58">
        <v>11610675.050000001</v>
      </c>
      <c r="I121" s="58">
        <v>11610675.050000001</v>
      </c>
      <c r="J121" s="53">
        <f t="shared" si="17"/>
        <v>-39905125.13000001</v>
      </c>
    </row>
    <row r="122" spans="2:10" s="62" customFormat="1" ht="15" customHeight="1" x14ac:dyDescent="0.25">
      <c r="B122" s="126"/>
      <c r="C122" s="50" t="s">
        <v>29</v>
      </c>
      <c r="D122" s="51"/>
      <c r="E122" s="58">
        <v>53381533.539999999</v>
      </c>
      <c r="F122" s="54"/>
      <c r="G122" s="125">
        <f t="shared" si="20"/>
        <v>53381533.539999999</v>
      </c>
      <c r="H122" s="58">
        <v>10796638.169999998</v>
      </c>
      <c r="I122" s="58">
        <v>10796638.169999998</v>
      </c>
      <c r="J122" s="53">
        <f t="shared" si="17"/>
        <v>-42584895.370000005</v>
      </c>
    </row>
    <row r="123" spans="2:10" s="62" customFormat="1" ht="15" customHeight="1" x14ac:dyDescent="0.25">
      <c r="B123" s="126"/>
      <c r="C123" s="50" t="s">
        <v>30</v>
      </c>
      <c r="D123" s="51"/>
      <c r="E123" s="58">
        <v>22478000.079999998</v>
      </c>
      <c r="F123" s="54"/>
      <c r="G123" s="125">
        <f t="shared" si="20"/>
        <v>22478000.079999998</v>
      </c>
      <c r="H123" s="58">
        <v>2859993.9299999997</v>
      </c>
      <c r="I123" s="58">
        <v>2859993.9299999997</v>
      </c>
      <c r="J123" s="53">
        <f t="shared" si="17"/>
        <v>-19618006.149999999</v>
      </c>
    </row>
    <row r="124" spans="2:10" s="62" customFormat="1" ht="15" customHeight="1" x14ac:dyDescent="0.25">
      <c r="B124" s="126"/>
      <c r="C124" s="50" t="s">
        <v>31</v>
      </c>
      <c r="D124" s="51"/>
      <c r="E124" s="58"/>
      <c r="F124" s="54"/>
      <c r="G124" s="125">
        <f t="shared" si="20"/>
        <v>0</v>
      </c>
      <c r="H124" s="58">
        <v>1627368.41</v>
      </c>
      <c r="I124" s="58">
        <v>1627368.41</v>
      </c>
      <c r="J124" s="53">
        <f t="shared" si="17"/>
        <v>1627368.41</v>
      </c>
    </row>
    <row r="125" spans="2:10" s="62" customFormat="1" ht="15" customHeight="1" x14ac:dyDescent="0.25">
      <c r="B125" s="126"/>
      <c r="C125" s="50" t="s">
        <v>32</v>
      </c>
      <c r="D125" s="51"/>
      <c r="E125" s="58">
        <v>1174020.1199999999</v>
      </c>
      <c r="F125" s="54"/>
      <c r="G125" s="125">
        <f t="shared" si="20"/>
        <v>1174020.1199999999</v>
      </c>
      <c r="H125" s="58">
        <v>711254.58</v>
      </c>
      <c r="I125" s="58">
        <v>711254.58</v>
      </c>
      <c r="J125" s="53">
        <f t="shared" si="17"/>
        <v>-462765.53999999992</v>
      </c>
    </row>
    <row r="126" spans="2:10" s="62" customFormat="1" ht="15" customHeight="1" x14ac:dyDescent="0.25">
      <c r="B126" s="126"/>
      <c r="C126" s="50" t="s">
        <v>33</v>
      </c>
      <c r="D126" s="51"/>
      <c r="E126" s="58">
        <v>1174020.1199999999</v>
      </c>
      <c r="F126" s="54"/>
      <c r="G126" s="125">
        <f t="shared" si="20"/>
        <v>1174020.1199999999</v>
      </c>
      <c r="H126" s="58">
        <v>5172</v>
      </c>
      <c r="I126" s="58">
        <v>5172</v>
      </c>
      <c r="J126" s="53">
        <f t="shared" si="17"/>
        <v>-1168848.1199999999</v>
      </c>
    </row>
    <row r="127" spans="2:10" s="62" customFormat="1" ht="15" customHeight="1" x14ac:dyDescent="0.25">
      <c r="B127" s="126"/>
      <c r="C127" s="50" t="s">
        <v>34</v>
      </c>
      <c r="D127" s="51"/>
      <c r="E127" s="58">
        <v>513872.75999999995</v>
      </c>
      <c r="F127" s="54"/>
      <c r="G127" s="125">
        <f t="shared" si="20"/>
        <v>513872.75999999995</v>
      </c>
      <c r="H127" s="58">
        <v>88536.5</v>
      </c>
      <c r="I127" s="58">
        <v>88536.5</v>
      </c>
      <c r="J127" s="53">
        <f t="shared" si="17"/>
        <v>-425336.25999999995</v>
      </c>
    </row>
    <row r="128" spans="2:10" s="62" customFormat="1" ht="15" customHeight="1" x14ac:dyDescent="0.25">
      <c r="B128" s="126"/>
      <c r="C128" s="50" t="s">
        <v>35</v>
      </c>
      <c r="D128" s="51"/>
      <c r="E128" s="58">
        <v>513872.75999999995</v>
      </c>
      <c r="F128" s="54"/>
      <c r="G128" s="125">
        <f t="shared" si="20"/>
        <v>513872.75999999995</v>
      </c>
      <c r="H128" s="58">
        <v>1949.89</v>
      </c>
      <c r="I128" s="58">
        <v>1949.89</v>
      </c>
      <c r="J128" s="53">
        <f t="shared" si="17"/>
        <v>-511922.86999999994</v>
      </c>
    </row>
    <row r="129" spans="2:10" s="62" customFormat="1" ht="15" customHeight="1" x14ac:dyDescent="0.25">
      <c r="B129" s="126"/>
      <c r="C129" s="50" t="s">
        <v>36</v>
      </c>
      <c r="D129" s="51"/>
      <c r="E129" s="58">
        <v>2254211.0700000008</v>
      </c>
      <c r="F129" s="54"/>
      <c r="G129" s="125">
        <f t="shared" si="20"/>
        <v>2254211.0700000008</v>
      </c>
      <c r="H129" s="58">
        <v>83486.7</v>
      </c>
      <c r="I129" s="58">
        <v>83486.7</v>
      </c>
      <c r="J129" s="53">
        <f t="shared" si="17"/>
        <v>-2170724.3700000006</v>
      </c>
    </row>
    <row r="130" spans="2:10" s="62" customFormat="1" ht="15" customHeight="1" x14ac:dyDescent="0.25">
      <c r="B130" s="126"/>
      <c r="C130" s="50" t="s">
        <v>37</v>
      </c>
      <c r="D130" s="51"/>
      <c r="E130" s="58">
        <v>360000</v>
      </c>
      <c r="F130" s="54"/>
      <c r="G130" s="125">
        <f t="shared" si="20"/>
        <v>360000</v>
      </c>
      <c r="H130" s="58"/>
      <c r="I130" s="59"/>
      <c r="J130" s="53">
        <f t="shared" si="17"/>
        <v>-360000</v>
      </c>
    </row>
    <row r="131" spans="2:10" s="62" customFormat="1" ht="15" customHeight="1" x14ac:dyDescent="0.25">
      <c r="B131" s="126"/>
      <c r="C131" s="50" t="s">
        <v>38</v>
      </c>
      <c r="D131" s="51"/>
      <c r="E131" s="58">
        <v>180000</v>
      </c>
      <c r="F131" s="54"/>
      <c r="G131" s="125">
        <f t="shared" si="20"/>
        <v>180000</v>
      </c>
      <c r="H131" s="58"/>
      <c r="I131" s="59"/>
      <c r="J131" s="53">
        <f t="shared" si="17"/>
        <v>-180000</v>
      </c>
    </row>
    <row r="132" spans="2:10" s="62" customFormat="1" ht="15" customHeight="1" x14ac:dyDescent="0.25">
      <c r="B132" s="126"/>
      <c r="C132" s="50" t="s">
        <v>39</v>
      </c>
      <c r="D132" s="51"/>
      <c r="E132" s="58">
        <v>2400000</v>
      </c>
      <c r="F132" s="54"/>
      <c r="G132" s="125">
        <f t="shared" si="20"/>
        <v>2400000</v>
      </c>
      <c r="H132" s="58">
        <v>540787.38</v>
      </c>
      <c r="I132" s="58">
        <v>540787.38</v>
      </c>
      <c r="J132" s="53">
        <f t="shared" si="17"/>
        <v>-1859212.62</v>
      </c>
    </row>
    <row r="133" spans="2:10" s="62" customFormat="1" ht="15" customHeight="1" x14ac:dyDescent="0.25">
      <c r="B133" s="126"/>
      <c r="C133" s="50" t="s">
        <v>40</v>
      </c>
      <c r="D133" s="51"/>
      <c r="E133" s="58">
        <v>2400000</v>
      </c>
      <c r="F133" s="54"/>
      <c r="G133" s="125">
        <f t="shared" si="20"/>
        <v>2400000</v>
      </c>
      <c r="H133" s="58">
        <v>44420.2</v>
      </c>
      <c r="I133" s="58">
        <v>44420.2</v>
      </c>
      <c r="J133" s="53">
        <f t="shared" si="17"/>
        <v>-2355579.7999999998</v>
      </c>
    </row>
    <row r="134" spans="2:10" s="62" customFormat="1" ht="15" customHeight="1" x14ac:dyDescent="0.25">
      <c r="B134" s="126"/>
      <c r="C134" s="50" t="s">
        <v>41</v>
      </c>
      <c r="D134" s="51"/>
      <c r="E134" s="58">
        <v>1500000</v>
      </c>
      <c r="F134" s="54"/>
      <c r="G134" s="125">
        <f t="shared" si="20"/>
        <v>1500000</v>
      </c>
      <c r="H134" s="58">
        <v>487447.83</v>
      </c>
      <c r="I134" s="58">
        <v>487447.83</v>
      </c>
      <c r="J134" s="53">
        <f t="shared" si="17"/>
        <v>-1012552.1699999999</v>
      </c>
    </row>
    <row r="135" spans="2:10" s="62" customFormat="1" ht="15" customHeight="1" x14ac:dyDescent="0.25">
      <c r="B135" s="126"/>
      <c r="C135" s="50" t="s">
        <v>42</v>
      </c>
      <c r="D135" s="51"/>
      <c r="E135" s="58">
        <v>1500000</v>
      </c>
      <c r="F135" s="54"/>
      <c r="G135" s="125">
        <f t="shared" si="20"/>
        <v>1500000</v>
      </c>
      <c r="H135" s="58">
        <v>41124.959999999999</v>
      </c>
      <c r="I135" s="58">
        <v>41124.959999999999</v>
      </c>
      <c r="J135" s="53">
        <f t="shared" si="17"/>
        <v>-1458875.04</v>
      </c>
    </row>
    <row r="136" spans="2:10" s="62" customFormat="1" ht="15" customHeight="1" x14ac:dyDescent="0.25">
      <c r="B136" s="126"/>
      <c r="C136" s="50" t="s">
        <v>43</v>
      </c>
      <c r="D136" s="51"/>
      <c r="E136" s="58">
        <v>250000</v>
      </c>
      <c r="F136" s="54"/>
      <c r="G136" s="125">
        <f t="shared" si="20"/>
        <v>250000</v>
      </c>
      <c r="H136" s="58">
        <v>114170.41</v>
      </c>
      <c r="I136" s="58">
        <v>114170.41</v>
      </c>
      <c r="J136" s="53">
        <f t="shared" si="17"/>
        <v>-135829.59</v>
      </c>
    </row>
    <row r="137" spans="2:10" s="62" customFormat="1" ht="15" customHeight="1" x14ac:dyDescent="0.25">
      <c r="B137" s="126"/>
      <c r="C137" s="50" t="s">
        <v>44</v>
      </c>
      <c r="D137" s="51"/>
      <c r="E137" s="58">
        <v>240000</v>
      </c>
      <c r="F137" s="54"/>
      <c r="G137" s="125">
        <f t="shared" si="20"/>
        <v>240000</v>
      </c>
      <c r="H137" s="58">
        <v>120735.16</v>
      </c>
      <c r="I137" s="58">
        <v>120735.16</v>
      </c>
      <c r="J137" s="53">
        <f t="shared" si="17"/>
        <v>-119264.84</v>
      </c>
    </row>
    <row r="138" spans="2:10" s="62" customFormat="1" ht="15" customHeight="1" x14ac:dyDescent="0.25">
      <c r="B138" s="126"/>
      <c r="C138" s="50" t="s">
        <v>45</v>
      </c>
      <c r="D138" s="51"/>
      <c r="E138" s="58">
        <v>4556918.51</v>
      </c>
      <c r="F138" s="54"/>
      <c r="G138" s="125">
        <f t="shared" si="20"/>
        <v>4556918.51</v>
      </c>
      <c r="H138" s="58">
        <v>3009167.02</v>
      </c>
      <c r="I138" s="58">
        <v>3009167.02</v>
      </c>
      <c r="J138" s="53">
        <f t="shared" si="17"/>
        <v>-1547751.4899999998</v>
      </c>
    </row>
    <row r="139" spans="2:10" s="62" customFormat="1" ht="15" customHeight="1" x14ac:dyDescent="0.25">
      <c r="B139" s="126"/>
      <c r="C139" s="50" t="s">
        <v>46</v>
      </c>
      <c r="D139" s="51"/>
      <c r="E139" s="58">
        <v>370000</v>
      </c>
      <c r="F139" s="54"/>
      <c r="G139" s="125">
        <f t="shared" si="20"/>
        <v>370000</v>
      </c>
      <c r="H139" s="58">
        <v>659244.56000000006</v>
      </c>
      <c r="I139" s="58">
        <v>659244.56000000006</v>
      </c>
      <c r="J139" s="53">
        <f t="shared" si="17"/>
        <v>289244.56000000006</v>
      </c>
    </row>
    <row r="140" spans="2:10" s="62" customFormat="1" ht="15" customHeight="1" x14ac:dyDescent="0.25">
      <c r="B140" s="126"/>
      <c r="C140" s="50" t="s">
        <v>47</v>
      </c>
      <c r="D140" s="51"/>
      <c r="E140" s="58">
        <v>120000</v>
      </c>
      <c r="F140" s="54"/>
      <c r="G140" s="125">
        <f t="shared" si="20"/>
        <v>120000</v>
      </c>
      <c r="H140" s="58">
        <v>72079.78</v>
      </c>
      <c r="I140" s="58">
        <v>72079.78</v>
      </c>
      <c r="J140" s="53">
        <f t="shared" si="17"/>
        <v>-47920.22</v>
      </c>
    </row>
    <row r="141" spans="2:10" s="62" customFormat="1" ht="15" hidden="1" customHeight="1" x14ac:dyDescent="0.25">
      <c r="B141" s="126"/>
      <c r="C141" s="50" t="s">
        <v>48</v>
      </c>
      <c r="D141" s="51"/>
      <c r="E141" s="58"/>
      <c r="F141" s="54"/>
      <c r="G141" s="125">
        <f t="shared" si="20"/>
        <v>0</v>
      </c>
      <c r="H141" s="58"/>
      <c r="I141" s="58"/>
      <c r="J141" s="53">
        <f t="shared" si="17"/>
        <v>0</v>
      </c>
    </row>
    <row r="142" spans="2:10" s="62" customFormat="1" ht="15" customHeight="1" x14ac:dyDescent="0.25">
      <c r="B142" s="126"/>
      <c r="C142" s="50" t="s">
        <v>49</v>
      </c>
      <c r="D142" s="51"/>
      <c r="E142" s="58">
        <v>115000</v>
      </c>
      <c r="F142" s="54"/>
      <c r="G142" s="125">
        <f t="shared" si="20"/>
        <v>115000</v>
      </c>
      <c r="H142" s="58">
        <v>31128.799999999999</v>
      </c>
      <c r="I142" s="58">
        <v>31128.799999999999</v>
      </c>
      <c r="J142" s="53">
        <f t="shared" si="17"/>
        <v>-83871.199999999997</v>
      </c>
    </row>
    <row r="143" spans="2:10" s="62" customFormat="1" ht="15" customHeight="1" x14ac:dyDescent="0.25">
      <c r="B143" s="126"/>
      <c r="C143" s="50" t="s">
        <v>50</v>
      </c>
      <c r="D143" s="51"/>
      <c r="E143" s="58">
        <v>115000</v>
      </c>
      <c r="F143" s="54"/>
      <c r="G143" s="125">
        <f t="shared" si="20"/>
        <v>115000</v>
      </c>
      <c r="H143" s="58">
        <v>5187</v>
      </c>
      <c r="I143" s="58">
        <v>5187</v>
      </c>
      <c r="J143" s="53">
        <f t="shared" si="17"/>
        <v>-109813</v>
      </c>
    </row>
    <row r="144" spans="2:10" s="62" customFormat="1" ht="15" customHeight="1" x14ac:dyDescent="0.25">
      <c r="B144" s="126"/>
      <c r="C144" s="50" t="s">
        <v>51</v>
      </c>
      <c r="D144" s="51"/>
      <c r="E144" s="58">
        <v>250000</v>
      </c>
      <c r="F144" s="54"/>
      <c r="G144" s="125">
        <f t="shared" si="20"/>
        <v>250000</v>
      </c>
      <c r="H144" s="58">
        <v>445739.25</v>
      </c>
      <c r="I144" s="58">
        <v>445739.25</v>
      </c>
      <c r="J144" s="53">
        <f t="shared" si="17"/>
        <v>195739.25</v>
      </c>
    </row>
    <row r="145" spans="2:10" s="62" customFormat="1" ht="15" customHeight="1" x14ac:dyDescent="0.25">
      <c r="B145" s="126"/>
      <c r="C145" s="50" t="s">
        <v>52</v>
      </c>
      <c r="D145" s="51"/>
      <c r="E145" s="58">
        <v>248284.51</v>
      </c>
      <c r="F145" s="54"/>
      <c r="G145" s="125">
        <f t="shared" si="20"/>
        <v>248284.51</v>
      </c>
      <c r="H145" s="58">
        <v>126748.44</v>
      </c>
      <c r="I145" s="58">
        <v>126748.44</v>
      </c>
      <c r="J145" s="53">
        <f t="shared" si="17"/>
        <v>-121536.07</v>
      </c>
    </row>
    <row r="146" spans="2:10" s="62" customFormat="1" ht="15" customHeight="1" x14ac:dyDescent="0.25">
      <c r="B146" s="126"/>
      <c r="C146" s="50" t="s">
        <v>53</v>
      </c>
      <c r="D146" s="51"/>
      <c r="E146" s="58">
        <v>60000</v>
      </c>
      <c r="F146" s="54"/>
      <c r="G146" s="125">
        <f t="shared" si="20"/>
        <v>60000</v>
      </c>
      <c r="H146" s="64">
        <v>11203.92</v>
      </c>
      <c r="I146" s="64">
        <v>11203.92</v>
      </c>
      <c r="J146" s="53">
        <f t="shared" si="17"/>
        <v>-48796.08</v>
      </c>
    </row>
    <row r="147" spans="2:10" s="62" customFormat="1" ht="15" customHeight="1" x14ac:dyDescent="0.25">
      <c r="B147" s="126"/>
      <c r="C147" s="50" t="s">
        <v>54</v>
      </c>
      <c r="D147" s="51"/>
      <c r="E147" s="58">
        <v>60000</v>
      </c>
      <c r="F147" s="54"/>
      <c r="G147" s="125">
        <f t="shared" si="20"/>
        <v>60000</v>
      </c>
      <c r="H147" s="58"/>
      <c r="I147" s="58"/>
      <c r="J147" s="53">
        <f t="shared" si="17"/>
        <v>-60000</v>
      </c>
    </row>
    <row r="148" spans="2:10" s="62" customFormat="1" ht="15" customHeight="1" x14ac:dyDescent="0.25">
      <c r="B148" s="126"/>
      <c r="C148" s="50" t="s">
        <v>55</v>
      </c>
      <c r="D148" s="51"/>
      <c r="E148" s="58">
        <v>90000</v>
      </c>
      <c r="F148" s="54"/>
      <c r="G148" s="125">
        <f t="shared" si="20"/>
        <v>90000</v>
      </c>
      <c r="H148" s="58">
        <v>31959.85</v>
      </c>
      <c r="I148" s="58">
        <v>31959.85</v>
      </c>
      <c r="J148" s="53">
        <f t="shared" si="17"/>
        <v>-58040.15</v>
      </c>
    </row>
    <row r="149" spans="2:10" s="62" customFormat="1" ht="15" customHeight="1" x14ac:dyDescent="0.25">
      <c r="B149" s="126"/>
      <c r="C149" s="50" t="s">
        <v>56</v>
      </c>
      <c r="D149" s="51"/>
      <c r="E149" s="58">
        <v>90000</v>
      </c>
      <c r="F149" s="54"/>
      <c r="G149" s="125">
        <f t="shared" si="20"/>
        <v>90000</v>
      </c>
      <c r="H149" s="58">
        <v>14563.95</v>
      </c>
      <c r="I149" s="58">
        <v>14563.95</v>
      </c>
      <c r="J149" s="53">
        <f t="shared" si="17"/>
        <v>-75436.05</v>
      </c>
    </row>
    <row r="150" spans="2:10" s="62" customFormat="1" ht="15" customHeight="1" x14ac:dyDescent="0.25">
      <c r="B150" s="126"/>
      <c r="C150" s="50" t="s">
        <v>57</v>
      </c>
      <c r="D150" s="51"/>
      <c r="E150" s="58">
        <v>420000</v>
      </c>
      <c r="F150" s="54"/>
      <c r="G150" s="125">
        <f t="shared" si="20"/>
        <v>420000</v>
      </c>
      <c r="H150" s="58">
        <v>192882.9</v>
      </c>
      <c r="I150" s="58">
        <v>192882.9</v>
      </c>
      <c r="J150" s="53">
        <f t="shared" si="17"/>
        <v>-227117.1</v>
      </c>
    </row>
    <row r="151" spans="2:10" s="62" customFormat="1" ht="15" customHeight="1" x14ac:dyDescent="0.25">
      <c r="B151" s="126"/>
      <c r="C151" s="50" t="s">
        <v>58</v>
      </c>
      <c r="D151" s="51"/>
      <c r="E151" s="58">
        <v>180000</v>
      </c>
      <c r="F151" s="54"/>
      <c r="G151" s="125">
        <f t="shared" si="20"/>
        <v>180000</v>
      </c>
      <c r="H151" s="58">
        <v>12567.55</v>
      </c>
      <c r="I151" s="58">
        <v>12567.55</v>
      </c>
      <c r="J151" s="53">
        <f t="shared" si="17"/>
        <v>-167432.45000000001</v>
      </c>
    </row>
    <row r="152" spans="2:10" s="62" customFormat="1" ht="15" customHeight="1" x14ac:dyDescent="0.25">
      <c r="B152" s="126"/>
      <c r="C152" s="50" t="s">
        <v>59</v>
      </c>
      <c r="D152" s="51"/>
      <c r="E152" s="58">
        <v>160000</v>
      </c>
      <c r="F152" s="54"/>
      <c r="G152" s="125">
        <f t="shared" si="20"/>
        <v>160000</v>
      </c>
      <c r="H152" s="58">
        <v>12046.01</v>
      </c>
      <c r="I152" s="58">
        <v>12046.01</v>
      </c>
      <c r="J152" s="53">
        <f t="shared" si="17"/>
        <v>-147953.99</v>
      </c>
    </row>
    <row r="153" spans="2:10" s="62" customFormat="1" ht="15" customHeight="1" x14ac:dyDescent="0.25">
      <c r="B153" s="126"/>
      <c r="C153" s="50" t="s">
        <v>60</v>
      </c>
      <c r="D153" s="51"/>
      <c r="E153" s="58">
        <v>120000</v>
      </c>
      <c r="F153" s="54"/>
      <c r="G153" s="125">
        <f t="shared" si="20"/>
        <v>120000</v>
      </c>
      <c r="H153" s="58">
        <v>1879.59</v>
      </c>
      <c r="I153" s="58">
        <v>1879.59</v>
      </c>
      <c r="J153" s="53">
        <f t="shared" si="17"/>
        <v>-118120.41</v>
      </c>
    </row>
    <row r="154" spans="2:10" s="62" customFormat="1" ht="15" customHeight="1" x14ac:dyDescent="0.25">
      <c r="B154" s="126"/>
      <c r="C154" s="50" t="s">
        <v>61</v>
      </c>
      <c r="D154" s="51"/>
      <c r="E154" s="58">
        <v>190000</v>
      </c>
      <c r="F154" s="54"/>
      <c r="G154" s="125">
        <f t="shared" si="20"/>
        <v>190000</v>
      </c>
      <c r="H154" s="58">
        <v>52945.58</v>
      </c>
      <c r="I154" s="58">
        <v>52945.58</v>
      </c>
      <c r="J154" s="53">
        <f t="shared" si="17"/>
        <v>-137054.41999999998</v>
      </c>
    </row>
    <row r="155" spans="2:10" s="62" customFormat="1" ht="15" customHeight="1" x14ac:dyDescent="0.25">
      <c r="B155" s="126"/>
      <c r="C155" s="50" t="s">
        <v>62</v>
      </c>
      <c r="D155" s="51"/>
      <c r="E155" s="58">
        <v>120000</v>
      </c>
      <c r="F155" s="54"/>
      <c r="G155" s="125">
        <f t="shared" si="20"/>
        <v>120000</v>
      </c>
      <c r="H155" s="58">
        <v>11904.35</v>
      </c>
      <c r="I155" s="58">
        <v>11904.35</v>
      </c>
      <c r="J155" s="53">
        <f t="shared" si="17"/>
        <v>-108095.65</v>
      </c>
    </row>
    <row r="156" spans="2:10" s="62" customFormat="1" ht="15" customHeight="1" x14ac:dyDescent="0.25">
      <c r="B156" s="126"/>
      <c r="C156" s="50" t="s">
        <v>63</v>
      </c>
      <c r="D156" s="51"/>
      <c r="E156" s="58">
        <v>60000</v>
      </c>
      <c r="F156" s="54"/>
      <c r="G156" s="125">
        <f t="shared" si="20"/>
        <v>60000</v>
      </c>
      <c r="H156" s="58">
        <v>22004.25</v>
      </c>
      <c r="I156" s="58">
        <v>22004.25</v>
      </c>
      <c r="J156" s="53">
        <f t="shared" si="17"/>
        <v>-37995.75</v>
      </c>
    </row>
    <row r="157" spans="2:10" s="62" customFormat="1" ht="15" customHeight="1" x14ac:dyDescent="0.25">
      <c r="B157" s="126"/>
      <c r="C157" s="50" t="s">
        <v>64</v>
      </c>
      <c r="D157" s="51"/>
      <c r="E157" s="58">
        <v>72000</v>
      </c>
      <c r="F157" s="54"/>
      <c r="G157" s="125">
        <f t="shared" si="20"/>
        <v>72000</v>
      </c>
      <c r="H157" s="58"/>
      <c r="I157" s="58"/>
      <c r="J157" s="53">
        <f t="shared" si="17"/>
        <v>-72000</v>
      </c>
    </row>
    <row r="158" spans="2:10" s="62" customFormat="1" ht="15" customHeight="1" x14ac:dyDescent="0.25">
      <c r="B158" s="126"/>
      <c r="C158" s="50" t="s">
        <v>65</v>
      </c>
      <c r="D158" s="51"/>
      <c r="E158" s="58">
        <v>3040000</v>
      </c>
      <c r="F158" s="54"/>
      <c r="G158" s="125">
        <f t="shared" si="20"/>
        <v>3040000</v>
      </c>
      <c r="H158" s="58">
        <v>875669.96</v>
      </c>
      <c r="I158" s="58">
        <v>875669.96</v>
      </c>
      <c r="J158" s="53">
        <f t="shared" si="17"/>
        <v>-2164330.04</v>
      </c>
    </row>
    <row r="159" spans="2:10" s="62" customFormat="1" ht="15" customHeight="1" x14ac:dyDescent="0.25">
      <c r="B159" s="126"/>
      <c r="C159" s="50" t="s">
        <v>66</v>
      </c>
      <c r="D159" s="51"/>
      <c r="E159" s="58">
        <v>120000</v>
      </c>
      <c r="F159" s="54"/>
      <c r="G159" s="125">
        <f t="shared" si="20"/>
        <v>120000</v>
      </c>
      <c r="H159" s="58">
        <v>24717.119999999999</v>
      </c>
      <c r="I159" s="58">
        <v>24717.119999999999</v>
      </c>
      <c r="J159" s="53">
        <f t="shared" si="17"/>
        <v>-95282.880000000005</v>
      </c>
    </row>
    <row r="160" spans="2:10" s="62" customFormat="1" ht="15" hidden="1" customHeight="1" x14ac:dyDescent="0.25">
      <c r="B160" s="126"/>
      <c r="C160" s="50" t="s">
        <v>67</v>
      </c>
      <c r="D160" s="51"/>
      <c r="E160" s="58"/>
      <c r="F160" s="54"/>
      <c r="G160" s="125">
        <f t="shared" si="20"/>
        <v>0</v>
      </c>
      <c r="H160" s="58"/>
      <c r="I160" s="58"/>
      <c r="J160" s="53">
        <f t="shared" si="17"/>
        <v>0</v>
      </c>
    </row>
    <row r="161" spans="2:10" s="62" customFormat="1" ht="15" hidden="1" customHeight="1" x14ac:dyDescent="0.25">
      <c r="B161" s="126"/>
      <c r="C161" s="50" t="s">
        <v>68</v>
      </c>
      <c r="D161" s="51"/>
      <c r="E161" s="58"/>
      <c r="F161" s="54"/>
      <c r="G161" s="125">
        <f t="shared" si="20"/>
        <v>0</v>
      </c>
      <c r="H161" s="58"/>
      <c r="I161" s="58"/>
      <c r="J161" s="53">
        <f t="shared" si="17"/>
        <v>0</v>
      </c>
    </row>
    <row r="162" spans="2:10" s="62" customFormat="1" ht="15" customHeight="1" x14ac:dyDescent="0.25">
      <c r="B162" s="126"/>
      <c r="C162" s="50" t="s">
        <v>69</v>
      </c>
      <c r="D162" s="51"/>
      <c r="E162" s="58"/>
      <c r="F162" s="54"/>
      <c r="G162" s="125">
        <f t="shared" si="20"/>
        <v>0</v>
      </c>
      <c r="H162" s="58">
        <v>1556.1</v>
      </c>
      <c r="I162" s="58">
        <v>1556.1</v>
      </c>
      <c r="J162" s="53">
        <f t="shared" si="17"/>
        <v>1556.1</v>
      </c>
    </row>
    <row r="163" spans="2:10" s="62" customFormat="1" ht="15" customHeight="1" x14ac:dyDescent="0.25">
      <c r="B163" s="126"/>
      <c r="C163" s="50" t="s">
        <v>70</v>
      </c>
      <c r="D163" s="51"/>
      <c r="E163" s="58"/>
      <c r="F163" s="54"/>
      <c r="G163" s="125">
        <f t="shared" si="20"/>
        <v>0</v>
      </c>
      <c r="H163" s="58">
        <v>518.70000000000005</v>
      </c>
      <c r="I163" s="58">
        <v>518.70000000000005</v>
      </c>
      <c r="J163" s="53">
        <f t="shared" si="17"/>
        <v>518.70000000000005</v>
      </c>
    </row>
    <row r="164" spans="2:10" s="62" customFormat="1" ht="15" customHeight="1" x14ac:dyDescent="0.25">
      <c r="B164" s="126"/>
      <c r="C164" s="50" t="s">
        <v>71</v>
      </c>
      <c r="D164" s="51"/>
      <c r="E164" s="58">
        <v>12000</v>
      </c>
      <c r="F164" s="54"/>
      <c r="G164" s="125">
        <f t="shared" si="20"/>
        <v>12000</v>
      </c>
      <c r="H164" s="58">
        <v>2852.85</v>
      </c>
      <c r="I164" s="58">
        <v>2852.85</v>
      </c>
      <c r="J164" s="53">
        <f t="shared" si="17"/>
        <v>-9147.15</v>
      </c>
    </row>
    <row r="165" spans="2:10" s="62" customFormat="1" ht="15" customHeight="1" x14ac:dyDescent="0.25">
      <c r="B165" s="126"/>
      <c r="C165" s="50" t="s">
        <v>72</v>
      </c>
      <c r="D165" s="51"/>
      <c r="E165" s="58">
        <v>6000</v>
      </c>
      <c r="F165" s="54"/>
      <c r="G165" s="125">
        <f t="shared" si="20"/>
        <v>6000</v>
      </c>
      <c r="H165" s="58">
        <v>518.70000000000005</v>
      </c>
      <c r="I165" s="58">
        <v>518.70000000000005</v>
      </c>
      <c r="J165" s="53">
        <f t="shared" si="17"/>
        <v>-5481.3</v>
      </c>
    </row>
    <row r="166" spans="2:10" s="62" customFormat="1" ht="15" customHeight="1" x14ac:dyDescent="0.25">
      <c r="B166" s="126"/>
      <c r="C166" s="50" t="s">
        <v>73</v>
      </c>
      <c r="D166" s="51"/>
      <c r="E166" s="58">
        <v>370000</v>
      </c>
      <c r="F166" s="54"/>
      <c r="G166" s="125">
        <f t="shared" si="20"/>
        <v>370000</v>
      </c>
      <c r="H166" s="58">
        <v>96494.33</v>
      </c>
      <c r="I166" s="58">
        <v>96494.33</v>
      </c>
      <c r="J166" s="53">
        <f t="shared" si="17"/>
        <v>-273505.67</v>
      </c>
    </row>
    <row r="167" spans="2:10" s="62" customFormat="1" ht="15" customHeight="1" x14ac:dyDescent="0.25">
      <c r="B167" s="126"/>
      <c r="C167" s="50" t="s">
        <v>74</v>
      </c>
      <c r="D167" s="51"/>
      <c r="E167" s="58">
        <v>120000</v>
      </c>
      <c r="F167" s="54"/>
      <c r="G167" s="125">
        <f t="shared" si="20"/>
        <v>120000</v>
      </c>
      <c r="H167" s="58"/>
      <c r="I167" s="58"/>
      <c r="J167" s="53">
        <f t="shared" si="17"/>
        <v>-120000</v>
      </c>
    </row>
    <row r="168" spans="2:10" s="62" customFormat="1" ht="15" customHeight="1" x14ac:dyDescent="0.25">
      <c r="B168" s="126"/>
      <c r="C168" s="50" t="s">
        <v>75</v>
      </c>
      <c r="D168" s="51"/>
      <c r="E168" s="58">
        <v>24000</v>
      </c>
      <c r="F168" s="54"/>
      <c r="G168" s="125">
        <f t="shared" si="20"/>
        <v>24000</v>
      </c>
      <c r="H168" s="58">
        <v>1867.32</v>
      </c>
      <c r="I168" s="58">
        <v>1867.32</v>
      </c>
      <c r="J168" s="53">
        <f t="shared" si="17"/>
        <v>-22132.68</v>
      </c>
    </row>
    <row r="169" spans="2:10" s="62" customFormat="1" ht="15" customHeight="1" x14ac:dyDescent="0.25">
      <c r="B169" s="126"/>
      <c r="C169" s="50" t="s">
        <v>76</v>
      </c>
      <c r="D169" s="51"/>
      <c r="E169" s="58">
        <v>24000</v>
      </c>
      <c r="F169" s="54"/>
      <c r="G169" s="125">
        <f t="shared" si="20"/>
        <v>24000</v>
      </c>
      <c r="H169" s="58"/>
      <c r="I169" s="58"/>
      <c r="J169" s="53">
        <f t="shared" si="17"/>
        <v>-24000</v>
      </c>
    </row>
    <row r="170" spans="2:10" s="62" customFormat="1" ht="15" customHeight="1" x14ac:dyDescent="0.25">
      <c r="B170" s="126"/>
      <c r="C170" s="50" t="s">
        <v>77</v>
      </c>
      <c r="D170" s="51"/>
      <c r="E170" s="58">
        <v>60000</v>
      </c>
      <c r="F170" s="54"/>
      <c r="G170" s="125">
        <f t="shared" si="20"/>
        <v>60000</v>
      </c>
      <c r="H170" s="58">
        <v>5036.8</v>
      </c>
      <c r="I170" s="58">
        <v>5036.8</v>
      </c>
      <c r="J170" s="53">
        <f t="shared" si="17"/>
        <v>-54963.199999999997</v>
      </c>
    </row>
    <row r="171" spans="2:10" s="62" customFormat="1" ht="15" customHeight="1" x14ac:dyDescent="0.25">
      <c r="B171" s="126"/>
      <c r="C171" s="50" t="s">
        <v>78</v>
      </c>
      <c r="D171" s="51"/>
      <c r="E171" s="58">
        <v>120000</v>
      </c>
      <c r="F171" s="54"/>
      <c r="G171" s="125">
        <f t="shared" si="20"/>
        <v>120000</v>
      </c>
      <c r="H171" s="58">
        <v>420553.07</v>
      </c>
      <c r="I171" s="58">
        <v>420553.07</v>
      </c>
      <c r="J171" s="53">
        <f t="shared" si="17"/>
        <v>300553.07</v>
      </c>
    </row>
    <row r="172" spans="2:10" s="62" customFormat="1" ht="15" customHeight="1" x14ac:dyDescent="0.25">
      <c r="B172" s="126"/>
      <c r="C172" s="50" t="s">
        <v>79</v>
      </c>
      <c r="D172" s="51"/>
      <c r="E172" s="58">
        <v>3600</v>
      </c>
      <c r="F172" s="54"/>
      <c r="G172" s="125">
        <f t="shared" si="20"/>
        <v>3600</v>
      </c>
      <c r="H172" s="58">
        <v>1544.72</v>
      </c>
      <c r="I172" s="58">
        <v>1544.72</v>
      </c>
      <c r="J172" s="53">
        <f t="shared" si="17"/>
        <v>-2055.2799999999997</v>
      </c>
    </row>
    <row r="173" spans="2:10" s="62" customFormat="1" ht="15" customHeight="1" x14ac:dyDescent="0.25">
      <c r="B173" s="126"/>
      <c r="C173" s="50" t="s">
        <v>80</v>
      </c>
      <c r="D173" s="51"/>
      <c r="E173" s="58">
        <v>2400</v>
      </c>
      <c r="F173" s="54"/>
      <c r="G173" s="125">
        <f t="shared" si="20"/>
        <v>2400</v>
      </c>
      <c r="H173" s="58">
        <v>4890.05</v>
      </c>
      <c r="I173" s="58">
        <v>4890.05</v>
      </c>
      <c r="J173" s="53">
        <f t="shared" si="17"/>
        <v>2490.0500000000002</v>
      </c>
    </row>
    <row r="174" spans="2:10" s="62" customFormat="1" ht="15" customHeight="1" x14ac:dyDescent="0.25">
      <c r="B174" s="126"/>
      <c r="C174" s="50" t="s">
        <v>81</v>
      </c>
      <c r="D174" s="51"/>
      <c r="E174" s="58">
        <v>2400</v>
      </c>
      <c r="F174" s="54"/>
      <c r="G174" s="125">
        <f t="shared" si="20"/>
        <v>2400</v>
      </c>
      <c r="H174" s="64">
        <v>347.72</v>
      </c>
      <c r="I174" s="64">
        <v>347.72</v>
      </c>
      <c r="J174" s="53">
        <f t="shared" si="17"/>
        <v>-2052.2799999999997</v>
      </c>
    </row>
    <row r="175" spans="2:10" s="62" customFormat="1" ht="15" customHeight="1" x14ac:dyDescent="0.25">
      <c r="B175" s="126"/>
      <c r="C175" s="50" t="s">
        <v>82</v>
      </c>
      <c r="D175" s="51"/>
      <c r="E175" s="58">
        <v>2400</v>
      </c>
      <c r="F175" s="54"/>
      <c r="G175" s="125">
        <f t="shared" si="20"/>
        <v>2400</v>
      </c>
      <c r="H175" s="64">
        <v>51.87</v>
      </c>
      <c r="I175" s="64">
        <v>51.87</v>
      </c>
      <c r="J175" s="53">
        <f t="shared" si="17"/>
        <v>-2348.13</v>
      </c>
    </row>
    <row r="176" spans="2:10" s="62" customFormat="1" ht="15" customHeight="1" x14ac:dyDescent="0.25">
      <c r="B176" s="126"/>
      <c r="C176" s="50" t="s">
        <v>83</v>
      </c>
      <c r="D176" s="51"/>
      <c r="E176" s="58">
        <v>12000</v>
      </c>
      <c r="F176" s="54"/>
      <c r="G176" s="125">
        <f t="shared" si="20"/>
        <v>12000</v>
      </c>
      <c r="H176" s="58">
        <v>17448.48</v>
      </c>
      <c r="I176" s="58">
        <v>17448.48</v>
      </c>
      <c r="J176" s="53">
        <f t="shared" si="17"/>
        <v>5448.48</v>
      </c>
    </row>
    <row r="177" spans="2:10" s="62" customFormat="1" ht="15" customHeight="1" x14ac:dyDescent="0.25">
      <c r="B177" s="126"/>
      <c r="C177" s="50" t="s">
        <v>84</v>
      </c>
      <c r="D177" s="51"/>
      <c r="E177" s="58">
        <v>12000</v>
      </c>
      <c r="F177" s="54"/>
      <c r="G177" s="125">
        <f t="shared" si="20"/>
        <v>12000</v>
      </c>
      <c r="H177" s="58">
        <v>6898.71</v>
      </c>
      <c r="I177" s="58">
        <v>6898.71</v>
      </c>
      <c r="J177" s="53">
        <f t="shared" si="17"/>
        <v>-5101.29</v>
      </c>
    </row>
    <row r="178" spans="2:10" s="62" customFormat="1" ht="15" customHeight="1" x14ac:dyDescent="0.25">
      <c r="B178" s="126"/>
      <c r="C178" s="65" t="s">
        <v>85</v>
      </c>
      <c r="D178" s="66"/>
      <c r="E178" s="58">
        <v>6000</v>
      </c>
      <c r="F178" s="54"/>
      <c r="G178" s="125">
        <f t="shared" si="20"/>
        <v>6000</v>
      </c>
      <c r="H178" s="58">
        <v>288.66000000000003</v>
      </c>
      <c r="I178" s="58">
        <v>288.66000000000003</v>
      </c>
      <c r="J178" s="53">
        <f t="shared" si="17"/>
        <v>-5711.34</v>
      </c>
    </row>
    <row r="179" spans="2:10" s="62" customFormat="1" ht="15" customHeight="1" x14ac:dyDescent="0.25">
      <c r="B179" s="126"/>
      <c r="C179" s="65" t="s">
        <v>86</v>
      </c>
      <c r="D179" s="66"/>
      <c r="E179" s="58">
        <v>6000</v>
      </c>
      <c r="F179" s="54"/>
      <c r="G179" s="125">
        <f t="shared" si="20"/>
        <v>6000</v>
      </c>
      <c r="H179" s="58">
        <v>311.22000000000003</v>
      </c>
      <c r="I179" s="58">
        <v>311.22000000000003</v>
      </c>
      <c r="J179" s="53">
        <f t="shared" si="17"/>
        <v>-5688.78</v>
      </c>
    </row>
    <row r="180" spans="2:10" s="62" customFormat="1" ht="15" customHeight="1" x14ac:dyDescent="0.25">
      <c r="B180" s="126"/>
      <c r="C180" s="50" t="s">
        <v>87</v>
      </c>
      <c r="D180" s="51"/>
      <c r="E180" s="58">
        <v>9600000</v>
      </c>
      <c r="F180" s="54"/>
      <c r="G180" s="125">
        <f t="shared" si="20"/>
        <v>9600000</v>
      </c>
      <c r="H180" s="58">
        <v>2615881.2400000002</v>
      </c>
      <c r="I180" s="58">
        <v>2615881.2400000002</v>
      </c>
      <c r="J180" s="53">
        <f t="shared" si="17"/>
        <v>-6984118.7599999998</v>
      </c>
    </row>
    <row r="181" spans="2:10" s="62" customFormat="1" ht="15" customHeight="1" x14ac:dyDescent="0.25">
      <c r="B181" s="126"/>
      <c r="C181" s="50" t="s">
        <v>88</v>
      </c>
      <c r="D181" s="51"/>
      <c r="E181" s="58">
        <v>2400000</v>
      </c>
      <c r="F181" s="54"/>
      <c r="G181" s="125">
        <f t="shared" si="20"/>
        <v>2400000</v>
      </c>
      <c r="H181" s="58">
        <v>66936.37</v>
      </c>
      <c r="I181" s="58">
        <v>66936.37</v>
      </c>
      <c r="J181" s="53">
        <f t="shared" si="17"/>
        <v>-2333063.63</v>
      </c>
    </row>
    <row r="182" spans="2:10" s="62" customFormat="1" ht="15" customHeight="1" x14ac:dyDescent="0.25">
      <c r="B182" s="126"/>
      <c r="C182" s="50" t="s">
        <v>89</v>
      </c>
      <c r="D182" s="51"/>
      <c r="E182" s="58">
        <v>3840000</v>
      </c>
      <c r="F182" s="54"/>
      <c r="G182" s="125">
        <f t="shared" si="20"/>
        <v>3840000</v>
      </c>
      <c r="H182" s="58">
        <v>20088.02</v>
      </c>
      <c r="I182" s="58">
        <v>20088.02</v>
      </c>
      <c r="J182" s="53">
        <f t="shared" ref="J182:J193" si="21">I182-E182</f>
        <v>-3819911.98</v>
      </c>
    </row>
    <row r="183" spans="2:10" s="62" customFormat="1" ht="15" customHeight="1" x14ac:dyDescent="0.25">
      <c r="B183" s="126"/>
      <c r="C183" s="50" t="s">
        <v>90</v>
      </c>
      <c r="D183" s="51"/>
      <c r="E183" s="58">
        <v>960000</v>
      </c>
      <c r="F183" s="54"/>
      <c r="G183" s="125">
        <f t="shared" si="20"/>
        <v>960000</v>
      </c>
      <c r="H183" s="58">
        <v>7218.16</v>
      </c>
      <c r="I183" s="58">
        <v>7218.16</v>
      </c>
      <c r="J183" s="53">
        <f t="shared" si="21"/>
        <v>-952781.84</v>
      </c>
    </row>
    <row r="184" spans="2:10" s="62" customFormat="1" ht="15" hidden="1" customHeight="1" x14ac:dyDescent="0.25">
      <c r="B184" s="126"/>
      <c r="C184" s="50" t="s">
        <v>91</v>
      </c>
      <c r="D184" s="51" t="s">
        <v>92</v>
      </c>
      <c r="E184" s="58"/>
      <c r="F184" s="54"/>
      <c r="G184" s="125">
        <f t="shared" si="20"/>
        <v>0</v>
      </c>
      <c r="H184" s="58"/>
      <c r="I184" s="58"/>
      <c r="J184" s="53">
        <f t="shared" si="21"/>
        <v>0</v>
      </c>
    </row>
    <row r="185" spans="2:10" s="62" customFormat="1" ht="15" hidden="1" customHeight="1" x14ac:dyDescent="0.25">
      <c r="B185" s="126"/>
      <c r="C185" s="50" t="s">
        <v>93</v>
      </c>
      <c r="D185" s="51"/>
      <c r="E185" s="58"/>
      <c r="F185" s="54"/>
      <c r="G185" s="125">
        <f t="shared" ref="G185:G193" si="22">E185+F185</f>
        <v>0</v>
      </c>
      <c r="H185" s="58"/>
      <c r="I185" s="58"/>
      <c r="J185" s="53">
        <f t="shared" si="21"/>
        <v>0</v>
      </c>
    </row>
    <row r="186" spans="2:10" s="62" customFormat="1" ht="15" hidden="1" customHeight="1" x14ac:dyDescent="0.25">
      <c r="B186" s="126"/>
      <c r="C186" s="50" t="s">
        <v>94</v>
      </c>
      <c r="D186" s="51"/>
      <c r="E186" s="58"/>
      <c r="F186" s="54"/>
      <c r="G186" s="125">
        <f t="shared" si="22"/>
        <v>0</v>
      </c>
      <c r="H186" s="58"/>
      <c r="I186" s="58"/>
      <c r="J186" s="53">
        <f t="shared" si="21"/>
        <v>0</v>
      </c>
    </row>
    <row r="187" spans="2:10" s="62" customFormat="1" ht="15" hidden="1" customHeight="1" x14ac:dyDescent="0.25">
      <c r="B187" s="126"/>
      <c r="C187" s="50" t="s">
        <v>95</v>
      </c>
      <c r="D187" s="51"/>
      <c r="E187" s="58"/>
      <c r="F187" s="54"/>
      <c r="G187" s="125">
        <f t="shared" si="22"/>
        <v>0</v>
      </c>
      <c r="H187" s="58"/>
      <c r="I187" s="58"/>
      <c r="J187" s="53">
        <f t="shared" si="21"/>
        <v>0</v>
      </c>
    </row>
    <row r="188" spans="2:10" s="62" customFormat="1" ht="15" customHeight="1" x14ac:dyDescent="0.25">
      <c r="B188" s="126"/>
      <c r="C188" s="50" t="s">
        <v>96</v>
      </c>
      <c r="D188" s="51"/>
      <c r="E188" s="58"/>
      <c r="F188" s="54"/>
      <c r="G188" s="125">
        <f t="shared" si="22"/>
        <v>0</v>
      </c>
      <c r="H188" s="58">
        <v>16319.98</v>
      </c>
      <c r="I188" s="58">
        <v>16319.98</v>
      </c>
      <c r="J188" s="53">
        <f t="shared" si="21"/>
        <v>16319.98</v>
      </c>
    </row>
    <row r="189" spans="2:10" s="62" customFormat="1" ht="15" customHeight="1" x14ac:dyDescent="0.25">
      <c r="B189" s="126"/>
      <c r="C189" s="50" t="s">
        <v>97</v>
      </c>
      <c r="D189" s="51"/>
      <c r="E189" s="58">
        <v>0</v>
      </c>
      <c r="F189" s="54"/>
      <c r="G189" s="125">
        <f t="shared" si="22"/>
        <v>0</v>
      </c>
      <c r="H189" s="58">
        <v>958</v>
      </c>
      <c r="I189" s="58">
        <v>958</v>
      </c>
      <c r="J189" s="53">
        <f t="shared" si="21"/>
        <v>958</v>
      </c>
    </row>
    <row r="190" spans="2:10" s="62" customFormat="1" ht="15" hidden="1" customHeight="1" x14ac:dyDescent="0.25">
      <c r="B190" s="126"/>
      <c r="C190" s="50" t="s">
        <v>98</v>
      </c>
      <c r="D190" s="51"/>
      <c r="E190" s="58"/>
      <c r="F190" s="54"/>
      <c r="G190" s="125">
        <f t="shared" si="22"/>
        <v>0</v>
      </c>
      <c r="H190" s="58"/>
      <c r="I190" s="58"/>
      <c r="J190" s="53">
        <f t="shared" si="21"/>
        <v>0</v>
      </c>
    </row>
    <row r="191" spans="2:10" s="62" customFormat="1" ht="15" hidden="1" customHeight="1" thickBot="1" x14ac:dyDescent="0.3">
      <c r="B191" s="126"/>
      <c r="C191" s="50" t="s">
        <v>99</v>
      </c>
      <c r="D191" s="51"/>
      <c r="E191" s="58"/>
      <c r="F191" s="54"/>
      <c r="G191" s="125">
        <f t="shared" si="22"/>
        <v>0</v>
      </c>
      <c r="H191" s="58"/>
      <c r="I191" s="58"/>
      <c r="J191" s="53">
        <f t="shared" si="21"/>
        <v>0</v>
      </c>
    </row>
    <row r="192" spans="2:10" s="62" customFormat="1" ht="15" hidden="1" customHeight="1" x14ac:dyDescent="0.25">
      <c r="B192" s="126"/>
      <c r="C192" s="50" t="s">
        <v>100</v>
      </c>
      <c r="D192" s="51"/>
      <c r="E192" s="58"/>
      <c r="F192" s="54"/>
      <c r="G192" s="125">
        <f t="shared" si="22"/>
        <v>0</v>
      </c>
      <c r="H192" s="58"/>
      <c r="I192" s="58"/>
      <c r="J192" s="53">
        <f t="shared" si="21"/>
        <v>0</v>
      </c>
    </row>
    <row r="193" spans="2:12" s="62" customFormat="1" ht="15" customHeight="1" x14ac:dyDescent="0.25">
      <c r="B193" s="126"/>
      <c r="C193" s="50" t="s">
        <v>101</v>
      </c>
      <c r="D193" s="51"/>
      <c r="E193" s="58"/>
      <c r="F193" s="54"/>
      <c r="G193" s="125">
        <f t="shared" si="22"/>
        <v>0</v>
      </c>
      <c r="H193" s="58">
        <v>35</v>
      </c>
      <c r="I193" s="58">
        <v>35</v>
      </c>
      <c r="J193" s="53">
        <f t="shared" si="21"/>
        <v>35</v>
      </c>
    </row>
    <row r="194" spans="2:12" s="62" customFormat="1" ht="35.25" customHeight="1" x14ac:dyDescent="0.25">
      <c r="B194" s="126"/>
      <c r="C194" s="39" t="s">
        <v>102</v>
      </c>
      <c r="D194" s="40"/>
      <c r="E194" s="56">
        <f>SUM(E195)</f>
        <v>36000000</v>
      </c>
      <c r="F194" s="56">
        <f t="shared" ref="F194:J194" si="23">SUM(F195)</f>
        <v>0</v>
      </c>
      <c r="G194" s="56">
        <f t="shared" si="23"/>
        <v>36000000</v>
      </c>
      <c r="H194" s="56">
        <f t="shared" si="23"/>
        <v>18660477</v>
      </c>
      <c r="I194" s="56">
        <f t="shared" si="23"/>
        <v>18660477</v>
      </c>
      <c r="J194" s="57">
        <f t="shared" si="23"/>
        <v>-17339523</v>
      </c>
    </row>
    <row r="195" spans="2:12" s="62" customFormat="1" ht="15" customHeight="1" x14ac:dyDescent="0.25">
      <c r="B195" s="126"/>
      <c r="C195" s="50" t="s">
        <v>103</v>
      </c>
      <c r="D195" s="51"/>
      <c r="E195" s="58">
        <v>36000000</v>
      </c>
      <c r="F195" s="54"/>
      <c r="G195" s="125">
        <f>E195+F195</f>
        <v>36000000</v>
      </c>
      <c r="H195" s="58">
        <v>18660477</v>
      </c>
      <c r="I195" s="58">
        <v>18660477</v>
      </c>
      <c r="J195" s="53">
        <f>I195-E195</f>
        <v>-17339523</v>
      </c>
    </row>
    <row r="196" spans="2:12" s="45" customFormat="1" ht="24.75" customHeight="1" x14ac:dyDescent="0.25">
      <c r="B196" s="126"/>
      <c r="C196" s="39" t="s">
        <v>104</v>
      </c>
      <c r="D196" s="40"/>
      <c r="E196" s="123">
        <f>SUM(E197)</f>
        <v>18640375.800000001</v>
      </c>
      <c r="F196" s="123">
        <f t="shared" ref="F196:J196" si="24">SUM(F197)</f>
        <v>0</v>
      </c>
      <c r="G196" s="123">
        <f t="shared" si="24"/>
        <v>18640375.800000001</v>
      </c>
      <c r="H196" s="123">
        <f t="shared" si="24"/>
        <v>0</v>
      </c>
      <c r="I196" s="123">
        <f t="shared" si="24"/>
        <v>0</v>
      </c>
      <c r="J196" s="124">
        <f t="shared" si="24"/>
        <v>-18640375.800000001</v>
      </c>
      <c r="K196" s="48"/>
      <c r="L196" s="48"/>
    </row>
    <row r="197" spans="2:12" s="45" customFormat="1" ht="23.25" customHeight="1" x14ac:dyDescent="0.25">
      <c r="B197" s="127"/>
      <c r="C197" s="50" t="s">
        <v>105</v>
      </c>
      <c r="D197" s="51"/>
      <c r="E197" s="58">
        <v>18640375.800000001</v>
      </c>
      <c r="F197" s="52"/>
      <c r="G197" s="128">
        <f t="shared" ref="G197" si="25">E197+F197</f>
        <v>18640375.800000001</v>
      </c>
      <c r="H197" s="129"/>
      <c r="I197" s="58"/>
      <c r="J197" s="53">
        <f t="shared" ref="J197" si="26">I197-E197</f>
        <v>-18640375.800000001</v>
      </c>
    </row>
    <row r="198" spans="2:12" s="45" customFormat="1" ht="14.25" customHeight="1" x14ac:dyDescent="0.25">
      <c r="B198" s="130" t="s">
        <v>106</v>
      </c>
      <c r="C198" s="131"/>
      <c r="D198" s="132"/>
      <c r="E198" s="133">
        <v>0</v>
      </c>
      <c r="F198" s="133"/>
      <c r="G198" s="133">
        <f>G199</f>
        <v>0</v>
      </c>
      <c r="H198" s="133">
        <v>0</v>
      </c>
      <c r="I198" s="133">
        <v>0</v>
      </c>
      <c r="J198" s="116">
        <f>I198-E198</f>
        <v>0</v>
      </c>
    </row>
    <row r="199" spans="2:12" s="45" customFormat="1" ht="13.5" customHeight="1" x14ac:dyDescent="0.25">
      <c r="B199" s="126"/>
      <c r="C199" s="112" t="s">
        <v>106</v>
      </c>
      <c r="D199" s="113"/>
      <c r="E199" s="52"/>
      <c r="F199" s="52"/>
      <c r="G199" s="134">
        <f>E199+F199</f>
        <v>0</v>
      </c>
      <c r="H199" s="135">
        <v>0</v>
      </c>
      <c r="I199" s="135">
        <v>0</v>
      </c>
      <c r="J199" s="116">
        <f>I199-E199</f>
        <v>0</v>
      </c>
    </row>
    <row r="200" spans="2:12" s="45" customFormat="1" ht="11.25" customHeight="1" x14ac:dyDescent="0.25">
      <c r="B200" s="70"/>
      <c r="C200" s="71"/>
      <c r="D200" s="72"/>
      <c r="E200" s="73">
        <v>0</v>
      </c>
      <c r="F200" s="73"/>
      <c r="G200" s="73">
        <v>0</v>
      </c>
      <c r="H200" s="73">
        <v>0</v>
      </c>
      <c r="I200" s="73">
        <v>0</v>
      </c>
      <c r="J200" s="74">
        <v>0</v>
      </c>
    </row>
    <row r="201" spans="2:12" s="45" customFormat="1" ht="20.25" customHeight="1" x14ac:dyDescent="0.25">
      <c r="B201" s="75"/>
      <c r="C201" s="76" t="s">
        <v>107</v>
      </c>
      <c r="D201" s="77"/>
      <c r="E201" s="78">
        <f>SUM(E114,E118,E194,E196)</f>
        <v>846633045.26999998</v>
      </c>
      <c r="F201" s="78">
        <f t="shared" ref="F201:I201" si="27">SUM(F114,F118,F194,F196)</f>
        <v>0</v>
      </c>
      <c r="G201" s="78">
        <f t="shared" si="27"/>
        <v>846633045.26999998</v>
      </c>
      <c r="H201" s="78">
        <f t="shared" si="27"/>
        <v>217880021.47</v>
      </c>
      <c r="I201" s="78">
        <f t="shared" si="27"/>
        <v>217880021.47</v>
      </c>
      <c r="J201" s="136">
        <v>0</v>
      </c>
      <c r="K201" s="80"/>
      <c r="L201" s="48"/>
    </row>
    <row r="202" spans="2:12" s="45" customFormat="1" ht="12.75" customHeight="1" thickBot="1" x14ac:dyDescent="0.3">
      <c r="B202" s="137"/>
      <c r="C202" s="138"/>
      <c r="D202" s="138"/>
      <c r="E202" s="138"/>
      <c r="F202" s="138"/>
      <c r="G202" s="138"/>
      <c r="H202" s="85" t="s">
        <v>119</v>
      </c>
      <c r="I202" s="86"/>
      <c r="J202" s="139"/>
    </row>
    <row r="203" spans="2:12" ht="9" hidden="1" customHeight="1" x14ac:dyDescent="0.25">
      <c r="B203" s="140"/>
      <c r="C203" s="140"/>
      <c r="D203" s="140"/>
      <c r="E203" s="140"/>
      <c r="F203" s="140"/>
      <c r="G203" s="140"/>
      <c r="H203" s="140"/>
      <c r="I203" s="140"/>
      <c r="J203" s="140"/>
    </row>
    <row r="204" spans="2:12" ht="12.75" hidden="1" customHeight="1" x14ac:dyDescent="0.25">
      <c r="B204" s="141" t="s">
        <v>120</v>
      </c>
      <c r="C204" s="141"/>
      <c r="D204" s="141"/>
      <c r="E204" s="141"/>
      <c r="F204" s="141"/>
      <c r="G204" s="141"/>
      <c r="H204" s="141"/>
      <c r="I204" s="141"/>
      <c r="J204" s="141"/>
    </row>
    <row r="205" spans="2:12" ht="12" hidden="1" customHeight="1" x14ac:dyDescent="0.25">
      <c r="B205" s="142" t="s">
        <v>121</v>
      </c>
      <c r="C205" s="142"/>
      <c r="D205" s="142"/>
      <c r="E205" s="142"/>
      <c r="F205" s="142"/>
      <c r="G205" s="142"/>
      <c r="H205" s="142"/>
      <c r="I205" s="142"/>
      <c r="J205" s="142"/>
    </row>
    <row r="206" spans="2:12" ht="33.75" hidden="1" customHeight="1" x14ac:dyDescent="0.25">
      <c r="B206" s="143" t="s">
        <v>122</v>
      </c>
      <c r="C206" s="143"/>
      <c r="D206" s="143"/>
      <c r="E206" s="143"/>
      <c r="F206" s="143"/>
      <c r="G206" s="143"/>
      <c r="H206" s="143"/>
      <c r="I206" s="143"/>
      <c r="J206" s="143"/>
    </row>
    <row r="207" spans="2:12" ht="33.75" hidden="1" customHeight="1" x14ac:dyDescent="0.25">
      <c r="B207" s="144"/>
      <c r="C207" s="144"/>
      <c r="D207" s="144"/>
      <c r="E207" s="145"/>
      <c r="F207" s="145"/>
      <c r="G207" s="145"/>
      <c r="H207" s="145"/>
      <c r="I207" s="145"/>
      <c r="J207" s="145"/>
    </row>
    <row r="208" spans="2:12" hidden="1" x14ac:dyDescent="0.25"/>
    <row r="209" spans="12:12" hidden="1" x14ac:dyDescent="0.25"/>
    <row r="210" spans="12:12" hidden="1" x14ac:dyDescent="0.25"/>
    <row r="211" spans="12:12" hidden="1" x14ac:dyDescent="0.25"/>
    <row r="212" spans="12:12" hidden="1" x14ac:dyDescent="0.25"/>
    <row r="213" spans="12:12" hidden="1" x14ac:dyDescent="0.25"/>
    <row r="214" spans="12:12" hidden="1" x14ac:dyDescent="0.25"/>
    <row r="215" spans="12:12" hidden="1" x14ac:dyDescent="0.25"/>
    <row r="216" spans="12:12" x14ac:dyDescent="0.25">
      <c r="L216" s="146" t="s">
        <v>123</v>
      </c>
    </row>
    <row r="226" spans="3:10" x14ac:dyDescent="0.25">
      <c r="E226" s="81"/>
      <c r="F226" s="81"/>
      <c r="G226" s="81"/>
      <c r="H226" s="81"/>
      <c r="I226" s="81"/>
      <c r="J226" s="81"/>
    </row>
    <row r="227" spans="3:10" s="45" customFormat="1" x14ac:dyDescent="0.25">
      <c r="C227" s="147"/>
      <c r="E227" s="81"/>
      <c r="F227" s="81"/>
      <c r="G227" s="81"/>
      <c r="H227" s="81"/>
      <c r="I227" s="81"/>
      <c r="J227" s="81"/>
    </row>
    <row r="228" spans="3:10" x14ac:dyDescent="0.25">
      <c r="C228" s="148"/>
      <c r="E228" s="149"/>
      <c r="F228" s="149"/>
      <c r="G228" s="149"/>
      <c r="H228" s="149"/>
      <c r="I228" s="149"/>
      <c r="J228" s="149"/>
    </row>
    <row r="229" spans="3:10" x14ac:dyDescent="0.25">
      <c r="C229" s="148"/>
      <c r="E229" s="149"/>
      <c r="F229" s="149"/>
      <c r="G229" s="149"/>
      <c r="H229" s="149"/>
      <c r="I229" s="149"/>
      <c r="J229" s="149"/>
    </row>
    <row r="233" spans="3:10" x14ac:dyDescent="0.25">
      <c r="E233" s="149"/>
      <c r="F233" s="149"/>
      <c r="G233" s="149"/>
      <c r="H233" s="149"/>
      <c r="I233" s="149"/>
      <c r="J233" s="149"/>
    </row>
    <row r="235" spans="3:10" x14ac:dyDescent="0.25">
      <c r="E235" s="149"/>
      <c r="F235" s="149"/>
      <c r="G235" s="149"/>
      <c r="H235" s="149"/>
      <c r="I235" s="149"/>
      <c r="J235" s="149"/>
    </row>
    <row r="237" spans="3:10" x14ac:dyDescent="0.25">
      <c r="E237" s="149"/>
      <c r="F237" s="149"/>
      <c r="G237" s="149"/>
      <c r="H237" s="149"/>
      <c r="I237" s="149"/>
      <c r="J237" s="149"/>
    </row>
    <row r="238" spans="3:10" x14ac:dyDescent="0.25">
      <c r="E238" s="149"/>
      <c r="F238" s="149"/>
      <c r="G238" s="149"/>
      <c r="H238" s="149"/>
      <c r="I238" s="149"/>
      <c r="J238" s="149"/>
    </row>
    <row r="239" spans="3:10" x14ac:dyDescent="0.25">
      <c r="E239" s="149"/>
      <c r="F239" s="149"/>
      <c r="G239" s="149"/>
      <c r="H239" s="149"/>
      <c r="I239" s="149"/>
      <c r="J239" s="149"/>
    </row>
    <row r="240" spans="3:10" x14ac:dyDescent="0.25">
      <c r="E240" s="149"/>
      <c r="F240" s="149"/>
      <c r="G240" s="149"/>
      <c r="H240" s="149"/>
      <c r="I240" s="149"/>
      <c r="J240" s="149"/>
    </row>
    <row r="242" spans="5:10" x14ac:dyDescent="0.25">
      <c r="E242" s="149"/>
      <c r="F242" s="149"/>
      <c r="G242" s="149"/>
      <c r="H242" s="149"/>
      <c r="I242" s="149"/>
      <c r="J242" s="149"/>
    </row>
    <row r="249" spans="5:10" x14ac:dyDescent="0.25">
      <c r="E249" s="149"/>
      <c r="F249" s="149"/>
      <c r="G249" s="149"/>
      <c r="H249" s="149"/>
      <c r="I249" s="149"/>
    </row>
    <row r="251" spans="5:10" x14ac:dyDescent="0.25">
      <c r="E251" s="149"/>
      <c r="F251" s="149"/>
      <c r="G251" s="149"/>
      <c r="H251" s="149"/>
      <c r="I251" s="149"/>
      <c r="J251" s="150"/>
    </row>
    <row r="254" spans="5:10" x14ac:dyDescent="0.25">
      <c r="E254" s="149"/>
      <c r="F254" s="149"/>
      <c r="G254" s="149"/>
      <c r="H254" s="149"/>
      <c r="I254" s="149"/>
      <c r="J254" s="149"/>
    </row>
  </sheetData>
  <mergeCells count="206">
    <mergeCell ref="B205:J205"/>
    <mergeCell ref="B206:J206"/>
    <mergeCell ref="C199:D199"/>
    <mergeCell ref="C201:D201"/>
    <mergeCell ref="J201:J202"/>
    <mergeCell ref="H202:I202"/>
    <mergeCell ref="B203:J203"/>
    <mergeCell ref="B204:J204"/>
    <mergeCell ref="C193:D193"/>
    <mergeCell ref="C194:D194"/>
    <mergeCell ref="C195:D195"/>
    <mergeCell ref="C196:D196"/>
    <mergeCell ref="C197:D197"/>
    <mergeCell ref="B198:D198"/>
    <mergeCell ref="C187:D187"/>
    <mergeCell ref="C188:D188"/>
    <mergeCell ref="C189:D189"/>
    <mergeCell ref="C190:D190"/>
    <mergeCell ref="C191:D191"/>
    <mergeCell ref="C192:D192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B112:D112"/>
    <mergeCell ref="C113:D113"/>
    <mergeCell ref="C114:D114"/>
    <mergeCell ref="B103:D103"/>
    <mergeCell ref="C104:D104"/>
    <mergeCell ref="C105:D105"/>
    <mergeCell ref="C106:D106"/>
    <mergeCell ref="C107:D107"/>
    <mergeCell ref="C108:D108"/>
    <mergeCell ref="C98:D98"/>
    <mergeCell ref="J98:J99"/>
    <mergeCell ref="H99:I99"/>
    <mergeCell ref="B100:D102"/>
    <mergeCell ref="E100:I100"/>
    <mergeCell ref="J100:J101"/>
    <mergeCell ref="C91:D91"/>
    <mergeCell ref="B92:D92"/>
    <mergeCell ref="C93:D93"/>
    <mergeCell ref="B94:D94"/>
    <mergeCell ref="C95:D95"/>
    <mergeCell ref="B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B15:D15"/>
    <mergeCell ref="B16:D16"/>
    <mergeCell ref="C17:D17"/>
    <mergeCell ref="C18:D18"/>
    <mergeCell ref="B7:D7"/>
    <mergeCell ref="B8:D8"/>
    <mergeCell ref="B9:D9"/>
    <mergeCell ref="B10:D10"/>
    <mergeCell ref="B11:D11"/>
    <mergeCell ref="C12:D12"/>
    <mergeCell ref="B1:J1"/>
    <mergeCell ref="B2:J2"/>
    <mergeCell ref="B3:J3"/>
    <mergeCell ref="B4:D6"/>
    <mergeCell ref="E4:I4"/>
    <mergeCell ref="J4:J5"/>
  </mergeCells>
  <printOptions horizontalCentered="1"/>
  <pageMargins left="0.55118110236220474" right="0.27559055118110237" top="0.55118110236220474" bottom="1.5354330708661419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 MAR-2023 det por concepto</vt:lpstr>
      <vt:lpstr>'ok MAR-2023 det por concepto'!Títulos_a_imprimir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2023-04-28T22:22:53Z</dcterms:created>
  <dcterms:modified xsi:type="dcterms:W3CDTF">2023-04-28T22:23:57Z</dcterms:modified>
</cp:coreProperties>
</file>