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3. INFORMACIÓN PRESUPUESTARIA\ingresos\"/>
    </mc:Choice>
  </mc:AlternateContent>
  <bookViews>
    <workbookView xWindow="-120" yWindow="-120" windowWidth="24240" windowHeight="13740"/>
  </bookViews>
  <sheets>
    <sheet name="4.3.1.IP" sheetId="1" r:id="rId1"/>
  </sheets>
  <definedNames>
    <definedName name="_xlnm._FilterDatabase" localSheetId="0" hidden="1">'4.3.1.IP'!$A$125:$I$214</definedName>
    <definedName name="_xlnm.Print_Area" localSheetId="0">'4.3.1.IP'!$A$1:$I$234</definedName>
    <definedName name="_xlnm.Print_Titles" localSheetId="0">'4.3.1.IP'!$1:$7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H124" i="1"/>
  <c r="G124" i="1"/>
  <c r="E124" i="1"/>
  <c r="D124" i="1"/>
  <c r="I209" i="1"/>
  <c r="I208" i="1"/>
  <c r="I206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F123" i="1"/>
  <c r="F122" i="1"/>
  <c r="F121" i="1"/>
  <c r="F120" i="1"/>
  <c r="F119" i="1"/>
  <c r="F208" i="1"/>
  <c r="F209" i="1"/>
  <c r="F206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I211" i="1" l="1"/>
  <c r="F211" i="1"/>
  <c r="F210" i="1" s="1"/>
  <c r="I210" i="1"/>
  <c r="I207" i="1"/>
  <c r="F207" i="1"/>
  <c r="H207" i="1"/>
  <c r="G207" i="1"/>
  <c r="G118" i="1" s="1"/>
  <c r="E207" i="1"/>
  <c r="E118" i="1" s="1"/>
  <c r="D207" i="1"/>
  <c r="D118" i="1" s="1"/>
  <c r="I205" i="1"/>
  <c r="H205" i="1"/>
  <c r="G205" i="1"/>
  <c r="F205" i="1"/>
  <c r="E205" i="1"/>
  <c r="D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I123" i="1"/>
  <c r="I122" i="1"/>
  <c r="I121" i="1"/>
  <c r="I120" i="1" s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H109" i="1"/>
  <c r="G109" i="1"/>
  <c r="E109" i="1"/>
  <c r="D109" i="1"/>
  <c r="H104" i="1"/>
  <c r="G104" i="1"/>
  <c r="E104" i="1"/>
  <c r="D104" i="1"/>
  <c r="I102" i="1"/>
  <c r="I101" i="1"/>
  <c r="F101" i="1"/>
  <c r="I100" i="1"/>
  <c r="I99" i="1" s="1"/>
  <c r="F100" i="1"/>
  <c r="F99" i="1" s="1"/>
  <c r="I98" i="1"/>
  <c r="F98" i="1"/>
  <c r="F97" i="1" s="1"/>
  <c r="I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F16" i="1" s="1"/>
  <c r="I20" i="1"/>
  <c r="F20" i="1"/>
  <c r="I19" i="1"/>
  <c r="F19" i="1"/>
  <c r="I18" i="1"/>
  <c r="F18" i="1"/>
  <c r="I17" i="1"/>
  <c r="F17" i="1"/>
  <c r="I15" i="1"/>
  <c r="F15" i="1"/>
  <c r="I14" i="1"/>
  <c r="F14" i="1"/>
  <c r="I13" i="1"/>
  <c r="F13" i="1"/>
  <c r="I11" i="1"/>
  <c r="F11" i="1"/>
  <c r="I10" i="1"/>
  <c r="F10" i="1"/>
  <c r="I9" i="1"/>
  <c r="F9" i="1"/>
  <c r="I8" i="1"/>
  <c r="F8" i="1"/>
  <c r="F109" i="1" l="1"/>
  <c r="I109" i="1"/>
  <c r="H118" i="1"/>
  <c r="I16" i="1"/>
  <c r="F124" i="1"/>
  <c r="F118" i="1" s="1"/>
  <c r="F12" i="1"/>
  <c r="I124" i="1"/>
  <c r="I118" i="1" s="1"/>
  <c r="F104" i="1"/>
  <c r="D213" i="1"/>
  <c r="H213" i="1"/>
  <c r="E213" i="1"/>
  <c r="G213" i="1"/>
  <c r="F213" i="1" l="1"/>
</calcChain>
</file>

<file path=xl/sharedStrings.xml><?xml version="1.0" encoding="utf-8"?>
<sst xmlns="http://schemas.openxmlformats.org/spreadsheetml/2006/main" count="141" uniqueCount="117">
  <si>
    <t>COMISIÓN DE AGUA POTABLE Y ALCANTARILLADO DEL MUNICIPIO DE ACAPULCO</t>
  </si>
  <si>
    <t>Estado Analítico de Ingresos</t>
  </si>
  <si>
    <t>DEL 01 DE ENERO AL 31 DE DICIEMBRE DE 2025</t>
  </si>
  <si>
    <t>Rubro de Ingresos /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</si>
  <si>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</si>
  <si>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</si>
  <si>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</si>
  <si>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</si>
  <si>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</si>
  <si>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</si>
  <si>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</si>
  <si>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</si>
  <si>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</si>
  <si>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</si>
  <si>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</si>
  <si>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</si>
  <si>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Otros Redondeos</t>
  </si>
  <si>
    <t>Intereses Ganados Cta. Corriente</t>
  </si>
  <si>
    <t>Intereses Ganados por Inversión</t>
  </si>
  <si>
    <t>Aprovechamientos</t>
  </si>
  <si>
    <t>Ingresos por Venta de Bienes, Prestación de Servicios y Otros Ingresos</t>
  </si>
  <si>
    <t>Servicios Agua Potable tasa 0%</t>
  </si>
  <si>
    <t>Servicios Agua Potable tasa 16%</t>
  </si>
  <si>
    <t>Servicios de Alcantarillado tasa 0%</t>
  </si>
  <si>
    <t>Servicios de Alcantarillado tasa 16%</t>
  </si>
  <si>
    <t>Servicios de Saneamiento tasa 0%</t>
  </si>
  <si>
    <t>Servicios de Saneamiento tasa 16%</t>
  </si>
  <si>
    <t>Agua No Facturada tasa 0%</t>
  </si>
  <si>
    <t>Agua No Facturada tasa 16%</t>
  </si>
  <si>
    <t>Drenaje No Facturado tasa 0%</t>
  </si>
  <si>
    <t>Drenaje No Facturado tasa 16%</t>
  </si>
  <si>
    <t>Saneamiento No Facturado tasa 0%</t>
  </si>
  <si>
    <t>Pipas de Agua tasa 16%</t>
  </si>
  <si>
    <t>Pipas de Agua tasa 0%</t>
  </si>
  <si>
    <t>Ventas de Agua Tratada tasa 0%</t>
  </si>
  <si>
    <t>Ventas de Agua Tratada tasa 16%</t>
  </si>
  <si>
    <t>Serv. de Conexion de Agua Potable tasa 0%</t>
  </si>
  <si>
    <t>Serv de Conexion de Agua Potable tasa 16%</t>
  </si>
  <si>
    <t>Serv de con. de Alcantarillado tasa 0%</t>
  </si>
  <si>
    <t>Serv de con. de Alcantarillado tasa 16%</t>
  </si>
  <si>
    <t>Gastos de Ejecucion tasa 0%</t>
  </si>
  <si>
    <t>Gastos de Ejecucion tasa 16%</t>
  </si>
  <si>
    <t>Multas y Sanciones tasa 0%</t>
  </si>
  <si>
    <t>Recargos tasa 0%</t>
  </si>
  <si>
    <t>Reconex de Serv. Agua Potable tasa 0%</t>
  </si>
  <si>
    <t>Reconex de Serv. Agua Potable tasa 16%</t>
  </si>
  <si>
    <t>Ruptura de Concreto tasa 0%</t>
  </si>
  <si>
    <t>Ruptura de Concreto tasa 16%</t>
  </si>
  <si>
    <t>Medidor de Agua tasa 0%</t>
  </si>
  <si>
    <t>Medidor de Agua tasa 16%</t>
  </si>
  <si>
    <t>Rev.d'Planosp'aut.d'proy.des.hab tasa 0%</t>
  </si>
  <si>
    <t>Rev.d'Planosp'aut.dproy.des.hab tasa 16%</t>
  </si>
  <si>
    <t>Presupuesto de Obra tasa 0%</t>
  </si>
  <si>
    <t>Presupuesto de Obra tasa 16%</t>
  </si>
  <si>
    <t>Cambio de Datos al Padron tasa 0%</t>
  </si>
  <si>
    <t>Cambio de Datos al Padron tasa 16%</t>
  </si>
  <si>
    <t>Superv.Obras Redes inter.d'Agua tasa 0%</t>
  </si>
  <si>
    <t>Superv.Obras Redes inter.d'Agua tasa 16%</t>
  </si>
  <si>
    <t>Reparacion de Medidor tasa 0%</t>
  </si>
  <si>
    <t>Reparacion de Medidor tasa 16%</t>
  </si>
  <si>
    <t>Estudio de Factibilidad tasa 0%</t>
  </si>
  <si>
    <t>Estudio de Factibilidad tasa 16%</t>
  </si>
  <si>
    <t>Constancias de No Adeudos tasa 0%</t>
  </si>
  <si>
    <t>Constancias de No Adeudos tasa 16%</t>
  </si>
  <si>
    <t>Reducción de Diametro tasa 0%</t>
  </si>
  <si>
    <t>Reducción de Diametro tasa 16%</t>
  </si>
  <si>
    <t>Mano de Obra tasa 0%</t>
  </si>
  <si>
    <t>Reub. de Aparato de Medidor tasa 0%</t>
  </si>
  <si>
    <t>Reub. de Aparato de Medidor tasa 16%</t>
  </si>
  <si>
    <t>15% Fomento Educ. y Asistencia tasa 0%</t>
  </si>
  <si>
    <t>15% Fomento Educ. y Asistencia tasa 16%</t>
  </si>
  <si>
    <t>Aut.d'Proy.d'Construct.d'Redes tasa 0%</t>
  </si>
  <si>
    <t>Aut.d'Proy.d'Construct.d'Redes tasa 16%</t>
  </si>
  <si>
    <t>Descarga de Aguas Residuales tasa 0%</t>
  </si>
  <si>
    <t>Descarga de Aguas Residuales tasa 16%</t>
  </si>
  <si>
    <t>Solicitud de Inspeccion tasa 0%</t>
  </si>
  <si>
    <t>Solicitud de Inspeccion tasa 16%</t>
  </si>
  <si>
    <t>Busqueda de Datos tasa 0%</t>
  </si>
  <si>
    <t>Busqueda de Datos tasa 16%</t>
  </si>
  <si>
    <t>Baja de Toma tasa 0%</t>
  </si>
  <si>
    <t>Baja de Toma tasa 16%</t>
  </si>
  <si>
    <t>Suspension de Toma tasa 0%</t>
  </si>
  <si>
    <t>Suspension de Toma tasa 16%</t>
  </si>
  <si>
    <t>Uso y Aprov. de Inf. Agua tasa 0%</t>
  </si>
  <si>
    <t>Uso y Aprov. de Inf. Agua tasa 16%</t>
  </si>
  <si>
    <t>Uso y Aprov. de Inf. Dren. tasa 0%</t>
  </si>
  <si>
    <t>Uso y Aprov. de Inf. Dren. tasa 16%</t>
  </si>
  <si>
    <t>Pago de Gafete tasa 0%</t>
  </si>
  <si>
    <t>Limpieza de fosas septicas Tasa 0%</t>
  </si>
  <si>
    <t>Limpieza de fosas septicas Tasa 16%</t>
  </si>
  <si>
    <t>Sobrante de Caja</t>
  </si>
  <si>
    <t>Material de conexion 0%</t>
  </si>
  <si>
    <t>Venta de chatarra tasa 0%</t>
  </si>
  <si>
    <t>20% Penalización por che. Devuelto</t>
  </si>
  <si>
    <t>Recuperación de seguros tasa 0%</t>
  </si>
  <si>
    <t>Recuperación de seguros tasa 16%</t>
  </si>
  <si>
    <t>Detección de fugas en interiores</t>
  </si>
  <si>
    <t>Pipas de agua tasa 0% Admon 2024-2</t>
  </si>
  <si>
    <t>Riego de agua por camellones av</t>
  </si>
  <si>
    <t xml:space="preserve">Recuperación por Responsabilidad p </t>
  </si>
  <si>
    <t xml:space="preserve">Participaciones, Aportaciones, Convenios, Incentivos Derivados de la Colaboración Fiscal y Fondos  Distintos de Aportaciones </t>
  </si>
  <si>
    <t>Devolucion de isr</t>
  </si>
  <si>
    <t>Transferencias, Asignaciones, Subsidios y Subvenciones, y Pensiones y Jubilaciones</t>
  </si>
  <si>
    <t>Transferencias y Asignaciones</t>
  </si>
  <si>
    <t>Derechos por Aprovechamiento de Aguas Nacionales (PRODDER)</t>
  </si>
  <si>
    <t>Ingresos Derivados de Financiamientos</t>
  </si>
  <si>
    <r>
      <t xml:space="preserve">Ingresos excedentes </t>
    </r>
    <r>
      <rPr>
        <b/>
        <sz val="9"/>
        <rFont val="Calibri"/>
        <family val="2"/>
      </rPr>
      <t>₁</t>
    </r>
  </si>
  <si>
    <t>Ampliaciones y 
Reducciones</t>
  </si>
  <si>
    <t xml:space="preserve">Ingresos del Poder Ejecutivo Federal o Estatal y de los Municipios 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</si>
  <si>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</si>
  <si>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</si>
  <si>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</si>
  <si>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</si>
  <si>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b/>
        <vertAlign val="superscript"/>
        <sz val="9"/>
        <color indexed="8"/>
        <rFont val="Arial"/>
        <family val="2"/>
      </rPr>
      <t>1</t>
    </r>
  </si>
  <si>
    <r>
      <t>Ingresos por Venta de Bienes, Prestación de  Servicios y Otros Ingresos</t>
    </r>
    <r>
      <rPr>
        <b/>
        <vertAlign val="superscript"/>
        <sz val="9"/>
        <color indexed="8"/>
        <rFont val="Arial"/>
        <family val="2"/>
      </rPr>
      <t>3</t>
    </r>
  </si>
  <si>
    <t>Ingresos excedentes ₁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</si>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</sst>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8"/>
      <name val="Arial"/>
      <family val="2"/>
    </font>
    <font>
      <vertAlign val="superscript"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1" fillId="0" borderId="0" xfId="4"/>
    <xf numFmtId="4" fontId="6" fillId="3" borderId="14" xfId="3" applyNumberFormat="1" applyFont="1" applyFill="1" applyBorder="1" applyAlignment="1" applyProtection="1">
      <alignment horizontal="right"/>
      <protection locked="0"/>
    </xf>
    <xf numFmtId="4" fontId="6" fillId="3" borderId="14" xfId="3" applyNumberFormat="1" applyFont="1" applyFill="1" applyBorder="1" applyAlignment="1" applyProtection="1">
      <alignment horizontal="right"/>
    </xf>
    <xf numFmtId="4" fontId="6" fillId="0" borderId="14" xfId="3" applyNumberFormat="1" applyFont="1" applyFill="1" applyBorder="1" applyAlignment="1" applyProtection="1">
      <alignment horizontal="right"/>
      <protection locked="0"/>
    </xf>
    <xf numFmtId="4" fontId="6" fillId="3" borderId="15" xfId="3" applyNumberFormat="1" applyFont="1" applyFill="1" applyBorder="1" applyAlignment="1" applyProtection="1">
      <alignment horizontal="right"/>
    </xf>
    <xf numFmtId="4" fontId="6" fillId="0" borderId="14" xfId="3" applyNumberFormat="1" applyFont="1" applyFill="1" applyBorder="1" applyAlignment="1" applyProtection="1">
      <alignment horizontal="right"/>
    </xf>
    <xf numFmtId="4" fontId="4" fillId="0" borderId="14" xfId="3" applyNumberFormat="1" applyFont="1" applyFill="1" applyBorder="1" applyAlignment="1" applyProtection="1">
      <alignment horizontal="right"/>
      <protection locked="0"/>
    </xf>
    <xf numFmtId="4" fontId="6" fillId="0" borderId="15" xfId="3" applyNumberFormat="1" applyFont="1" applyFill="1" applyBorder="1" applyAlignment="1" applyProtection="1">
      <alignment horizontal="right"/>
    </xf>
    <xf numFmtId="0" fontId="7" fillId="0" borderId="20" xfId="4" applyFont="1" applyBorder="1" applyAlignment="1">
      <alignment horizontal="left"/>
    </xf>
    <xf numFmtId="4" fontId="9" fillId="0" borderId="14" xfId="3" applyNumberFormat="1" applyFont="1" applyFill="1" applyBorder="1" applyAlignment="1" applyProtection="1">
      <alignment horizontal="right"/>
    </xf>
    <xf numFmtId="4" fontId="9" fillId="0" borderId="15" xfId="3" applyNumberFormat="1" applyFont="1" applyFill="1" applyBorder="1" applyAlignment="1" applyProtection="1">
      <alignment horizontal="right"/>
    </xf>
    <xf numFmtId="4" fontId="4" fillId="0" borderId="14" xfId="3" applyNumberFormat="1" applyFont="1" applyFill="1" applyBorder="1" applyAlignment="1" applyProtection="1">
      <alignment horizontal="right"/>
    </xf>
    <xf numFmtId="4" fontId="6" fillId="0" borderId="14" xfId="3" applyNumberFormat="1" applyFont="1" applyFill="1" applyBorder="1" applyAlignment="1" applyProtection="1">
      <alignment horizontal="right" vertical="center"/>
      <protection locked="0"/>
    </xf>
    <xf numFmtId="4" fontId="6" fillId="0" borderId="15" xfId="3" applyNumberFormat="1" applyFont="1" applyFill="1" applyBorder="1" applyAlignment="1" applyProtection="1">
      <alignment horizontal="right" vertical="center"/>
      <protection locked="0"/>
    </xf>
    <xf numFmtId="4" fontId="7" fillId="0" borderId="14" xfId="3" applyNumberFormat="1" applyFont="1" applyFill="1" applyBorder="1" applyAlignment="1" applyProtection="1">
      <alignment horizontal="right"/>
    </xf>
    <xf numFmtId="0" fontId="10" fillId="3" borderId="6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wrapText="1"/>
    </xf>
    <xf numFmtId="4" fontId="10" fillId="3" borderId="16" xfId="6" applyNumberFormat="1" applyFont="1" applyFill="1" applyBorder="1" applyAlignment="1">
      <alignment horizontal="center"/>
    </xf>
    <xf numFmtId="4" fontId="10" fillId="3" borderId="8" xfId="6" applyNumberFormat="1" applyFont="1" applyFill="1" applyBorder="1" applyAlignment="1">
      <alignment horizontal="center"/>
    </xf>
    <xf numFmtId="0" fontId="1" fillId="3" borderId="0" xfId="4" applyFill="1"/>
    <xf numFmtId="44" fontId="12" fillId="3" borderId="17" xfId="2" applyFont="1" applyFill="1" applyBorder="1" applyAlignment="1" applyProtection="1">
      <alignment horizontal="right" vertical="center"/>
    </xf>
    <xf numFmtId="44" fontId="12" fillId="3" borderId="29" xfId="2" applyFont="1" applyFill="1" applyBorder="1" applyAlignment="1" applyProtection="1">
      <alignment horizontal="right" vertical="center"/>
    </xf>
    <xf numFmtId="0" fontId="1" fillId="3" borderId="6" xfId="5" applyFill="1" applyBorder="1"/>
    <xf numFmtId="0" fontId="1" fillId="3" borderId="7" xfId="5" applyFill="1" applyBorder="1"/>
    <xf numFmtId="4" fontId="13" fillId="3" borderId="7" xfId="5" applyNumberFormat="1" applyFont="1" applyFill="1" applyBorder="1"/>
    <xf numFmtId="44" fontId="1" fillId="3" borderId="0" xfId="4" applyNumberFormat="1" applyFill="1"/>
    <xf numFmtId="4" fontId="6" fillId="3" borderId="34" xfId="3" applyNumberFormat="1" applyFont="1" applyFill="1" applyBorder="1" applyAlignment="1">
      <alignment horizontal="right"/>
    </xf>
    <xf numFmtId="4" fontId="6" fillId="3" borderId="35" xfId="3" applyNumberFormat="1" applyFont="1" applyFill="1" applyBorder="1" applyAlignment="1">
      <alignment horizontal="right"/>
    </xf>
    <xf numFmtId="4" fontId="9" fillId="0" borderId="14" xfId="3" applyNumberFormat="1" applyFont="1" applyFill="1" applyBorder="1" applyAlignment="1" applyProtection="1">
      <alignment horizontal="right"/>
      <protection locked="0"/>
    </xf>
    <xf numFmtId="4" fontId="15" fillId="0" borderId="14" xfId="3" applyNumberFormat="1" applyFont="1" applyFill="1" applyBorder="1" applyAlignment="1" applyProtection="1">
      <alignment horizontal="right"/>
      <protection locked="0"/>
    </xf>
    <xf numFmtId="4" fontId="9" fillId="0" borderId="14" xfId="1" applyNumberFormat="1" applyFont="1" applyFill="1" applyBorder="1" applyAlignment="1" applyProtection="1">
      <alignment horizontal="right"/>
      <protection locked="0"/>
    </xf>
    <xf numFmtId="4" fontId="6" fillId="0" borderId="15" xfId="3" applyNumberFormat="1" applyFont="1" applyFill="1" applyBorder="1" applyAlignment="1" applyProtection="1">
      <alignment horizontal="right"/>
      <protection locked="0"/>
    </xf>
    <xf numFmtId="0" fontId="8" fillId="0" borderId="23" xfId="5" applyFont="1" applyBorder="1" applyAlignment="1">
      <alignment vertical="center"/>
    </xf>
    <xf numFmtId="0" fontId="8" fillId="0" borderId="24" xfId="5" applyFont="1" applyBorder="1" applyAlignment="1">
      <alignment vertical="center"/>
    </xf>
    <xf numFmtId="4" fontId="6" fillId="0" borderId="14" xfId="1" applyNumberFormat="1" applyFont="1" applyFill="1" applyBorder="1" applyAlignment="1" applyProtection="1">
      <alignment horizontal="right"/>
      <protection locked="0"/>
    </xf>
    <xf numFmtId="0" fontId="10" fillId="3" borderId="26" xfId="4" applyFont="1" applyFill="1" applyBorder="1" applyAlignment="1">
      <alignment horizontal="center" vertical="center"/>
    </xf>
    <xf numFmtId="0" fontId="10" fillId="3" borderId="27" xfId="4" applyFont="1" applyFill="1" applyBorder="1" applyAlignment="1">
      <alignment horizontal="center" vertical="center"/>
    </xf>
    <xf numFmtId="0" fontId="10" fillId="3" borderId="28" xfId="4" applyFont="1" applyFill="1" applyBorder="1" applyAlignment="1">
      <alignment wrapText="1"/>
    </xf>
    <xf numFmtId="4" fontId="10" fillId="3" borderId="28" xfId="6" applyNumberFormat="1" applyFont="1" applyFill="1" applyBorder="1" applyAlignment="1">
      <alignment horizontal="center"/>
    </xf>
    <xf numFmtId="4" fontId="10" fillId="3" borderId="36" xfId="6" applyNumberFormat="1" applyFont="1" applyFill="1" applyBorder="1" applyAlignment="1">
      <alignment horizontal="center"/>
    </xf>
    <xf numFmtId="44" fontId="12" fillId="3" borderId="14" xfId="2" applyFont="1" applyFill="1" applyBorder="1" applyAlignment="1" applyProtection="1">
      <alignment horizontal="right" vertical="center"/>
    </xf>
    <xf numFmtId="0" fontId="15" fillId="3" borderId="38" xfId="5" applyFont="1" applyFill="1" applyBorder="1" applyAlignment="1">
      <alignment vertical="top" wrapText="1"/>
    </xf>
    <xf numFmtId="0" fontId="15" fillId="3" borderId="32" xfId="5" applyFont="1" applyFill="1" applyBorder="1" applyAlignment="1">
      <alignment vertical="top" wrapText="1"/>
    </xf>
    <xf numFmtId="4" fontId="15" fillId="3" borderId="32" xfId="5" applyNumberFormat="1" applyFont="1" applyFill="1" applyBorder="1" applyAlignment="1">
      <alignment vertical="top" wrapText="1"/>
    </xf>
    <xf numFmtId="44" fontId="2" fillId="3" borderId="0" xfId="4" applyNumberFormat="1" applyFont="1" applyFill="1"/>
    <xf numFmtId="0" fontId="2" fillId="3" borderId="0" xfId="4" applyFont="1" applyFill="1"/>
    <xf numFmtId="44" fontId="1" fillId="0" borderId="0" xfId="4" applyNumberFormat="1"/>
    <xf numFmtId="43" fontId="1" fillId="0" borderId="0" xfId="1"/>
    <xf numFmtId="0" fontId="7" fillId="0" borderId="25" xfId="4" applyFont="1" applyBorder="1" applyAlignment="1">
      <alignment horizontal="left"/>
    </xf>
    <xf numFmtId="4" fontId="9" fillId="0" borderId="15" xfId="3" applyNumberFormat="1" applyFont="1" applyFill="1" applyBorder="1" applyAlignment="1" applyProtection="1">
      <alignment horizontal="right"/>
      <protection locked="0"/>
    </xf>
    <xf numFmtId="0" fontId="7" fillId="0" borderId="26" xfId="4" applyFont="1" applyBorder="1" applyAlignment="1">
      <alignment horizontal="left"/>
    </xf>
    <xf numFmtId="4" fontId="6" fillId="3" borderId="49" xfId="3" applyNumberFormat="1" applyFont="1" applyFill="1" applyBorder="1" applyAlignment="1" applyProtection="1">
      <alignment horizontal="right"/>
      <protection locked="0"/>
    </xf>
    <xf numFmtId="4" fontId="6" fillId="3" borderId="49" xfId="3" applyNumberFormat="1" applyFont="1" applyFill="1" applyBorder="1" applyAlignment="1" applyProtection="1">
      <alignment horizontal="right"/>
    </xf>
    <xf numFmtId="4" fontId="6" fillId="0" borderId="49" xfId="3" applyNumberFormat="1" applyFont="1" applyFill="1" applyBorder="1" applyAlignment="1" applyProtection="1">
      <alignment horizontal="right"/>
      <protection locked="0"/>
    </xf>
    <xf numFmtId="4" fontId="6" fillId="3" borderId="50" xfId="3" applyNumberFormat="1" applyFont="1" applyFill="1" applyBorder="1" applyAlignment="1" applyProtection="1">
      <alignment horizontal="right"/>
    </xf>
    <xf numFmtId="0" fontId="7" fillId="0" borderId="38" xfId="4" applyFont="1" applyBorder="1" applyAlignment="1">
      <alignment horizontal="left"/>
    </xf>
    <xf numFmtId="4" fontId="9" fillId="0" borderId="51" xfId="3" applyNumberFormat="1" applyFont="1" applyFill="1" applyBorder="1" applyAlignment="1" applyProtection="1">
      <alignment horizontal="right"/>
    </xf>
    <xf numFmtId="4" fontId="9" fillId="0" borderId="52" xfId="3" applyNumberFormat="1" applyFont="1" applyFill="1" applyBorder="1" applyAlignment="1" applyProtection="1">
      <alignment horizontal="right"/>
    </xf>
    <xf numFmtId="0" fontId="7" fillId="0" borderId="47" xfId="4" applyFont="1" applyBorder="1" applyAlignment="1">
      <alignment horizontal="left"/>
    </xf>
    <xf numFmtId="4" fontId="9" fillId="0" borderId="49" xfId="3" applyNumberFormat="1" applyFont="1" applyFill="1" applyBorder="1" applyAlignment="1" applyProtection="1">
      <alignment horizontal="right"/>
    </xf>
    <xf numFmtId="4" fontId="9" fillId="0" borderId="50" xfId="3" applyNumberFormat="1" applyFont="1" applyFill="1" applyBorder="1" applyAlignment="1" applyProtection="1">
      <alignment horizontal="right"/>
    </xf>
    <xf numFmtId="4" fontId="9" fillId="0" borderId="51" xfId="3" applyNumberFormat="1" applyFont="1" applyFill="1" applyBorder="1" applyAlignment="1" applyProtection="1">
      <alignment horizontal="right"/>
      <protection locked="0"/>
    </xf>
    <xf numFmtId="4" fontId="9" fillId="0" borderId="17" xfId="3" applyNumberFormat="1" applyFont="1" applyFill="1" applyBorder="1" applyAlignment="1" applyProtection="1">
      <alignment horizontal="right"/>
      <protection locked="0"/>
    </xf>
    <xf numFmtId="4" fontId="9" fillId="0" borderId="18" xfId="3" applyNumberFormat="1" applyFont="1" applyFill="1" applyBorder="1" applyAlignment="1" applyProtection="1">
      <alignment horizontal="right"/>
      <protection locked="0"/>
    </xf>
    <xf numFmtId="4" fontId="9" fillId="0" borderId="49" xfId="1" applyNumberFormat="1" applyFont="1" applyFill="1" applyBorder="1" applyAlignment="1" applyProtection="1">
      <alignment horizontal="right"/>
      <protection locked="0"/>
    </xf>
    <xf numFmtId="4" fontId="9" fillId="0" borderId="50" xfId="1" applyNumberFormat="1" applyFont="1" applyFill="1" applyBorder="1" applyAlignment="1" applyProtection="1">
      <alignment horizontal="right"/>
      <protection locked="0"/>
    </xf>
    <xf numFmtId="4" fontId="9" fillId="0" borderId="52" xfId="3" applyNumberFormat="1" applyFont="1" applyFill="1" applyBorder="1" applyAlignment="1" applyProtection="1">
      <alignment horizontal="right"/>
      <protection locked="0"/>
    </xf>
    <xf numFmtId="0" fontId="15" fillId="3" borderId="2" xfId="5" applyFont="1" applyFill="1" applyBorder="1" applyAlignment="1">
      <alignment horizontal="left" vertical="top" wrapText="1"/>
    </xf>
    <xf numFmtId="37" fontId="4" fillId="2" borderId="41" xfId="3" applyNumberFormat="1" applyFont="1" applyFill="1" applyBorder="1" applyAlignment="1" applyProtection="1">
      <alignment horizontal="center" vertical="center"/>
    </xf>
    <xf numFmtId="37" fontId="4" fillId="2" borderId="42" xfId="3" applyNumberFormat="1" applyFont="1" applyFill="1" applyBorder="1" applyAlignment="1" applyProtection="1">
      <alignment horizontal="center" vertical="center"/>
    </xf>
    <xf numFmtId="37" fontId="4" fillId="2" borderId="41" xfId="3" applyNumberFormat="1" applyFont="1" applyFill="1" applyBorder="1" applyAlignment="1" applyProtection="1">
      <alignment horizontal="center" vertical="center" wrapText="1"/>
    </xf>
    <xf numFmtId="37" fontId="4" fillId="2" borderId="42" xfId="3" applyNumberFormat="1" applyFont="1" applyFill="1" applyBorder="1" applyAlignment="1" applyProtection="1">
      <alignment horizontal="center" vertical="center" wrapText="1"/>
    </xf>
    <xf numFmtId="37" fontId="4" fillId="2" borderId="43" xfId="3" applyNumberFormat="1" applyFont="1" applyFill="1" applyBorder="1" applyAlignment="1" applyProtection="1">
      <alignment horizontal="center" vertical="center" wrapText="1"/>
    </xf>
    <xf numFmtId="37" fontId="4" fillId="2" borderId="35" xfId="3" applyNumberFormat="1" applyFont="1" applyFill="1" applyBorder="1" applyAlignment="1" applyProtection="1">
      <alignment horizontal="center" vertical="center" wrapText="1"/>
    </xf>
    <xf numFmtId="37" fontId="4" fillId="2" borderId="40" xfId="3" applyNumberFormat="1" applyFont="1" applyFill="1" applyBorder="1" applyAlignment="1" applyProtection="1">
      <alignment horizontal="center" vertical="center" wrapText="1"/>
    </xf>
    <xf numFmtId="4" fontId="12" fillId="3" borderId="37" xfId="1" applyNumberFormat="1" applyFont="1" applyFill="1" applyBorder="1" applyAlignment="1" applyProtection="1">
      <alignment horizontal="center" vertical="center"/>
    </xf>
    <xf numFmtId="4" fontId="12" fillId="3" borderId="40" xfId="1" applyNumberFormat="1" applyFont="1" applyFill="1" applyBorder="1" applyAlignment="1" applyProtection="1">
      <alignment horizontal="center" vertical="center"/>
    </xf>
    <xf numFmtId="4" fontId="4" fillId="3" borderId="31" xfId="5" applyNumberFormat="1" applyFont="1" applyFill="1" applyBorder="1" applyAlignment="1">
      <alignment horizontal="center" vertical="top" wrapText="1"/>
    </xf>
    <xf numFmtId="4" fontId="4" fillId="3" borderId="39" xfId="5" applyNumberFormat="1" applyFont="1" applyFill="1" applyBorder="1" applyAlignment="1">
      <alignment horizontal="center" vertical="top" wrapText="1"/>
    </xf>
    <xf numFmtId="0" fontId="5" fillId="0" borderId="25" xfId="5" applyFont="1" applyBorder="1" applyAlignment="1">
      <alignment horizontal="left" vertical="center" wrapText="1"/>
    </xf>
    <xf numFmtId="0" fontId="5" fillId="0" borderId="23" xfId="5" applyFont="1" applyBorder="1" applyAlignment="1">
      <alignment horizontal="left" vertical="center" wrapText="1"/>
    </xf>
    <xf numFmtId="0" fontId="5" fillId="0" borderId="24" xfId="5" applyFont="1" applyBorder="1" applyAlignment="1">
      <alignment horizontal="left" vertical="center" wrapText="1"/>
    </xf>
    <xf numFmtId="0" fontId="8" fillId="0" borderId="21" xfId="5" applyFont="1" applyBorder="1" applyAlignment="1">
      <alignment horizontal="left" vertical="center" wrapText="1"/>
    </xf>
    <xf numFmtId="0" fontId="8" fillId="0" borderId="22" xfId="5" applyFont="1" applyBorder="1" applyAlignment="1">
      <alignment horizontal="left" vertical="center" wrapText="1"/>
    </xf>
    <xf numFmtId="0" fontId="18" fillId="0" borderId="25" xfId="5" applyFont="1" applyBorder="1" applyAlignment="1">
      <alignment horizontal="left" vertical="center" wrapText="1"/>
    </xf>
    <xf numFmtId="0" fontId="18" fillId="0" borderId="23" xfId="5" applyFont="1" applyBorder="1" applyAlignment="1">
      <alignment horizontal="left" vertical="center" wrapText="1"/>
    </xf>
    <xf numFmtId="0" fontId="18" fillId="0" borderId="24" xfId="5" applyFont="1" applyBorder="1" applyAlignment="1">
      <alignment horizontal="left" vertical="center" wrapText="1"/>
    </xf>
    <xf numFmtId="0" fontId="8" fillId="0" borderId="23" xfId="5" applyFont="1" applyBorder="1" applyAlignment="1">
      <alignment horizontal="left" vertical="center" wrapText="1"/>
    </xf>
    <xf numFmtId="0" fontId="8" fillId="0" borderId="24" xfId="5" applyFont="1" applyBorder="1" applyAlignment="1">
      <alignment horizontal="left" vertical="center" wrapText="1"/>
    </xf>
    <xf numFmtId="0" fontId="8" fillId="0" borderId="3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left" vertical="center" wrapText="1"/>
    </xf>
    <xf numFmtId="0" fontId="8" fillId="0" borderId="27" xfId="5" applyFont="1" applyBorder="1" applyAlignment="1">
      <alignment horizontal="left" vertical="center" wrapText="1"/>
    </xf>
    <xf numFmtId="0" fontId="8" fillId="0" borderId="28" xfId="5" applyFont="1" applyBorder="1" applyAlignment="1">
      <alignment horizontal="left" vertical="center" wrapText="1"/>
    </xf>
    <xf numFmtId="0" fontId="8" fillId="0" borderId="11" xfId="5" applyFont="1" applyBorder="1" applyAlignment="1">
      <alignment horizontal="left" vertical="center" wrapText="1"/>
    </xf>
    <xf numFmtId="0" fontId="8" fillId="0" borderId="12" xfId="5" applyFont="1" applyBorder="1" applyAlignment="1">
      <alignment horizontal="left" vertical="center" wrapText="1"/>
    </xf>
    <xf numFmtId="0" fontId="7" fillId="0" borderId="25" xfId="4" applyFont="1" applyBorder="1" applyAlignment="1">
      <alignment horizontal="center" wrapText="1"/>
    </xf>
    <xf numFmtId="0" fontId="7" fillId="0" borderId="23" xfId="4" applyFont="1" applyBorder="1" applyAlignment="1">
      <alignment horizontal="center" wrapText="1"/>
    </xf>
    <xf numFmtId="0" fontId="7" fillId="0" borderId="24" xfId="4" applyFont="1" applyBorder="1" applyAlignment="1">
      <alignment horizontal="center" wrapText="1"/>
    </xf>
    <xf numFmtId="0" fontId="6" fillId="3" borderId="4" xfId="4" applyFont="1" applyFill="1" applyBorder="1" applyAlignment="1">
      <alignment horizontal="left" wrapText="1"/>
    </xf>
    <xf numFmtId="0" fontId="6" fillId="3" borderId="0" xfId="4" applyFont="1" applyFill="1" applyBorder="1" applyAlignment="1">
      <alignment horizontal="left" wrapText="1"/>
    </xf>
    <xf numFmtId="0" fontId="6" fillId="3" borderId="13" xfId="4" applyFont="1" applyFill="1" applyBorder="1" applyAlignment="1">
      <alignment horizontal="left" wrapText="1"/>
    </xf>
    <xf numFmtId="4" fontId="12" fillId="3" borderId="30" xfId="1" applyNumberFormat="1" applyFont="1" applyFill="1" applyBorder="1" applyAlignment="1" applyProtection="1">
      <alignment horizontal="center" vertical="center"/>
    </xf>
    <xf numFmtId="4" fontId="12" fillId="3" borderId="33" xfId="1" applyNumberFormat="1" applyFont="1" applyFill="1" applyBorder="1" applyAlignment="1" applyProtection="1">
      <alignment horizontal="center" vertical="center"/>
    </xf>
    <xf numFmtId="4" fontId="4" fillId="3" borderId="32" xfId="5" applyNumberFormat="1" applyFont="1" applyFill="1" applyBorder="1" applyAlignment="1">
      <alignment horizontal="center" vertical="top" wrapText="1"/>
    </xf>
    <xf numFmtId="37" fontId="4" fillId="2" borderId="1" xfId="3" applyNumberFormat="1" applyFont="1" applyFill="1" applyBorder="1" applyAlignment="1" applyProtection="1">
      <alignment horizontal="center" vertical="center" wrapText="1"/>
    </xf>
    <xf numFmtId="37" fontId="4" fillId="2" borderId="2" xfId="3" applyNumberFormat="1" applyFont="1" applyFill="1" applyBorder="1" applyAlignment="1" applyProtection="1">
      <alignment horizontal="center" vertical="center"/>
    </xf>
    <xf numFmtId="37" fontId="4" fillId="2" borderId="9" xfId="3" applyNumberFormat="1" applyFont="1" applyFill="1" applyBorder="1" applyAlignment="1" applyProtection="1">
      <alignment horizontal="center" vertical="center"/>
    </xf>
    <xf numFmtId="37" fontId="4" fillId="2" borderId="4" xfId="3" applyNumberFormat="1" applyFont="1" applyFill="1" applyBorder="1" applyAlignment="1" applyProtection="1">
      <alignment horizontal="center" vertical="center"/>
    </xf>
    <xf numFmtId="37" fontId="4" fillId="2" borderId="0" xfId="3" applyNumberFormat="1" applyFont="1" applyFill="1" applyBorder="1" applyAlignment="1" applyProtection="1">
      <alignment horizontal="center" vertical="center"/>
    </xf>
    <xf numFmtId="37" fontId="4" fillId="2" borderId="13" xfId="3" applyNumberFormat="1" applyFont="1" applyFill="1" applyBorder="1" applyAlignment="1" applyProtection="1">
      <alignment horizontal="center" vertical="center"/>
    </xf>
    <xf numFmtId="37" fontId="4" fillId="2" borderId="6" xfId="3" applyNumberFormat="1" applyFont="1" applyFill="1" applyBorder="1" applyAlignment="1" applyProtection="1">
      <alignment horizontal="center" vertical="center"/>
    </xf>
    <xf numFmtId="37" fontId="4" fillId="2" borderId="7" xfId="3" applyNumberFormat="1" applyFont="1" applyFill="1" applyBorder="1" applyAlignment="1" applyProtection="1">
      <alignment horizontal="center" vertical="center"/>
    </xf>
    <xf numFmtId="37" fontId="4" fillId="2" borderId="16" xfId="3" applyNumberFormat="1" applyFont="1" applyFill="1" applyBorder="1" applyAlignment="1" applyProtection="1">
      <alignment horizontal="center" vertical="center"/>
    </xf>
    <xf numFmtId="4" fontId="4" fillId="4" borderId="10" xfId="3" applyNumberFormat="1" applyFont="1" applyFill="1" applyBorder="1" applyAlignment="1" applyProtection="1">
      <alignment horizontal="center"/>
    </xf>
    <xf numFmtId="4" fontId="4" fillId="4" borderId="11" xfId="3" applyNumberFormat="1" applyFont="1" applyFill="1" applyBorder="1" applyAlignment="1" applyProtection="1">
      <alignment horizontal="center"/>
    </xf>
    <xf numFmtId="0" fontId="5" fillId="0" borderId="19" xfId="5" applyFont="1" applyBorder="1" applyAlignment="1">
      <alignment horizontal="left" vertical="center" wrapText="1"/>
    </xf>
    <xf numFmtId="0" fontId="5" fillId="0" borderId="14" xfId="5" applyFont="1" applyBorder="1" applyAlignment="1">
      <alignment horizontal="left" vertical="center" wrapText="1"/>
    </xf>
    <xf numFmtId="0" fontId="12" fillId="3" borderId="25" xfId="4" applyFont="1" applyFill="1" applyBorder="1" applyAlignment="1">
      <alignment horizontal="center" vertical="center" wrapText="1"/>
    </xf>
    <xf numFmtId="0" fontId="12" fillId="3" borderId="23" xfId="4" applyFont="1" applyFill="1" applyBorder="1" applyAlignment="1">
      <alignment horizontal="center" vertical="center" wrapText="1"/>
    </xf>
    <xf numFmtId="0" fontId="12" fillId="3" borderId="24" xfId="4" applyFont="1" applyFill="1" applyBorder="1" applyAlignment="1">
      <alignment horizontal="center" vertical="center" wrapText="1"/>
    </xf>
    <xf numFmtId="37" fontId="3" fillId="2" borderId="1" xfId="3" applyNumberFormat="1" applyFont="1" applyFill="1" applyBorder="1" applyAlignment="1" applyProtection="1">
      <alignment horizontal="center" vertical="center"/>
    </xf>
    <xf numFmtId="37" fontId="3" fillId="2" borderId="2" xfId="3" applyNumberFormat="1" applyFont="1" applyFill="1" applyBorder="1" applyAlignment="1" applyProtection="1">
      <alignment horizontal="center" vertical="center"/>
    </xf>
    <xf numFmtId="37" fontId="3" fillId="2" borderId="3" xfId="3" applyNumberFormat="1" applyFont="1" applyFill="1" applyBorder="1" applyAlignment="1" applyProtection="1">
      <alignment horizontal="center" vertical="center"/>
    </xf>
    <xf numFmtId="37" fontId="3" fillId="2" borderId="4" xfId="3" applyNumberFormat="1" applyFont="1" applyFill="1" applyBorder="1" applyAlignment="1" applyProtection="1">
      <alignment horizontal="center"/>
    </xf>
    <xf numFmtId="37" fontId="3" fillId="2" borderId="0" xfId="3" applyNumberFormat="1" applyFont="1" applyFill="1" applyBorder="1" applyAlignment="1" applyProtection="1">
      <alignment horizontal="center"/>
    </xf>
    <xf numFmtId="37" fontId="3" fillId="2" borderId="5" xfId="3" applyNumberFormat="1" applyFont="1" applyFill="1" applyBorder="1" applyAlignment="1" applyProtection="1">
      <alignment horizontal="center"/>
    </xf>
    <xf numFmtId="37" fontId="3" fillId="2" borderId="6" xfId="3" applyNumberFormat="1" applyFont="1" applyFill="1" applyBorder="1" applyAlignment="1" applyProtection="1">
      <alignment horizontal="center"/>
    </xf>
    <xf numFmtId="37" fontId="3" fillId="2" borderId="7" xfId="3" applyNumberFormat="1" applyFont="1" applyFill="1" applyBorder="1" applyAlignment="1" applyProtection="1">
      <alignment horizontal="center"/>
    </xf>
    <xf numFmtId="37" fontId="3" fillId="2" borderId="8" xfId="3" applyNumberFormat="1" applyFont="1" applyFill="1" applyBorder="1" applyAlignment="1" applyProtection="1">
      <alignment horizontal="center"/>
    </xf>
    <xf numFmtId="37" fontId="4" fillId="2" borderId="10" xfId="3" applyNumberFormat="1" applyFont="1" applyFill="1" applyBorder="1" applyAlignment="1" applyProtection="1">
      <alignment horizontal="center"/>
    </xf>
    <xf numFmtId="37" fontId="4" fillId="2" borderId="11" xfId="3" applyNumberFormat="1" applyFont="1" applyFill="1" applyBorder="1" applyAlignment="1" applyProtection="1">
      <alignment horizontal="center"/>
    </xf>
    <xf numFmtId="37" fontId="4" fillId="2" borderId="12" xfId="3" applyNumberFormat="1" applyFont="1" applyFill="1" applyBorder="1" applyAlignment="1" applyProtection="1">
      <alignment horizontal="center"/>
    </xf>
    <xf numFmtId="4" fontId="4" fillId="4" borderId="41" xfId="3" applyNumberFormat="1" applyFont="1" applyFill="1" applyBorder="1" applyAlignment="1" applyProtection="1">
      <alignment horizontal="center" vertical="center"/>
    </xf>
    <xf numFmtId="4" fontId="4" fillId="4" borderId="42" xfId="3" applyNumberFormat="1" applyFont="1" applyFill="1" applyBorder="1" applyAlignment="1" applyProtection="1">
      <alignment horizontal="center" vertical="center"/>
    </xf>
    <xf numFmtId="4" fontId="4" fillId="4" borderId="41" xfId="3" applyNumberFormat="1" applyFont="1" applyFill="1" applyBorder="1" applyAlignment="1" applyProtection="1">
      <alignment horizontal="center" vertical="center" wrapText="1"/>
    </xf>
    <xf numFmtId="4" fontId="4" fillId="4" borderId="42" xfId="3" applyNumberFormat="1" applyFont="1" applyFill="1" applyBorder="1" applyAlignment="1" applyProtection="1">
      <alignment horizontal="center" vertical="center" wrapText="1"/>
    </xf>
    <xf numFmtId="4" fontId="4" fillId="4" borderId="45" xfId="3" applyNumberFormat="1" applyFont="1" applyFill="1" applyBorder="1" applyAlignment="1" applyProtection="1">
      <alignment horizontal="center" vertical="center"/>
    </xf>
    <xf numFmtId="4" fontId="4" fillId="4" borderId="44" xfId="3" applyNumberFormat="1" applyFont="1" applyFill="1" applyBorder="1" applyAlignment="1" applyProtection="1">
      <alignment horizontal="center" vertical="center"/>
    </xf>
    <xf numFmtId="4" fontId="4" fillId="4" borderId="30" xfId="3" applyNumberFormat="1" applyFont="1" applyFill="1" applyBorder="1" applyAlignment="1" applyProtection="1">
      <alignment horizontal="center" vertical="center"/>
    </xf>
    <xf numFmtId="4" fontId="4" fillId="4" borderId="46" xfId="3" applyNumberFormat="1" applyFont="1" applyFill="1" applyBorder="1" applyAlignment="1" applyProtection="1">
      <alignment horizontal="center" vertical="center"/>
    </xf>
    <xf numFmtId="4" fontId="4" fillId="4" borderId="33" xfId="3" applyNumberFormat="1" applyFont="1" applyFill="1" applyBorder="1" applyAlignment="1" applyProtection="1">
      <alignment horizontal="center" vertical="center"/>
    </xf>
    <xf numFmtId="0" fontId="12" fillId="3" borderId="47" xfId="4" applyFont="1" applyFill="1" applyBorder="1" applyAlignment="1">
      <alignment horizontal="center" vertical="center" wrapText="1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 vertical="center" wrapText="1"/>
    </xf>
    <xf numFmtId="0" fontId="5" fillId="3" borderId="48" xfId="5" applyFont="1" applyFill="1" applyBorder="1" applyAlignment="1">
      <alignment horizontal="left" vertical="center" wrapText="1"/>
    </xf>
    <xf numFmtId="0" fontId="5" fillId="3" borderId="49" xfId="5" applyFont="1" applyFill="1" applyBorder="1" applyAlignment="1">
      <alignment horizontal="left" vertical="center" wrapText="1"/>
    </xf>
    <xf numFmtId="0" fontId="5" fillId="3" borderId="19" xfId="5" applyFont="1" applyFill="1" applyBorder="1" applyAlignment="1">
      <alignment horizontal="left" vertical="center" wrapText="1"/>
    </xf>
    <xf numFmtId="0" fontId="5" fillId="3" borderId="14" xfId="5" applyFont="1" applyFill="1" applyBorder="1" applyAlignment="1">
      <alignment horizontal="left" vertical="center" wrapText="1"/>
    </xf>
  </cellXfs>
  <cellStyles count="15">
    <cellStyle name="Millares" xfId="1" builtinId="3"/>
    <cellStyle name="Millares 2 2" xfId="7"/>
    <cellStyle name="Millares 2 3" xfId="6"/>
    <cellStyle name="Millares 5" xfId="8"/>
    <cellStyle name="Millares 5 2" xfId="3"/>
    <cellStyle name="Moneda" xfId="2" builtinId="4"/>
    <cellStyle name="Moneda 3" xfId="9"/>
    <cellStyle name="Normal" xfId="0" builtinId="0"/>
    <cellStyle name="Normal 10" xfId="10"/>
    <cellStyle name="Normal 10 2" xfId="5"/>
    <cellStyle name="Normal 15" xfId="11"/>
    <cellStyle name="Normal 2 2" xfId="12"/>
    <cellStyle name="Normal 6 4" xfId="13"/>
    <cellStyle name="Normal 6 6 2" xfId="14"/>
    <cellStyle name="Normal 9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228</xdr:row>
      <xdr:rowOff>104775</xdr:rowOff>
    </xdr:from>
    <xdr:to>
      <xdr:col>8</xdr:col>
      <xdr:colOff>361950</xdr:colOff>
      <xdr:row>235</xdr:row>
      <xdr:rowOff>9525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DC474543-F59C-4F83-89AF-3ECB86F3A46D}"/>
            </a:ext>
          </a:extLst>
        </xdr:cNvPr>
        <xdr:cNvSpPr txBox="1">
          <a:spLocks noChangeArrowheads="1"/>
        </xdr:cNvSpPr>
      </xdr:nvSpPr>
      <xdr:spPr bwMode="auto">
        <a:xfrm>
          <a:off x="5715000" y="46605825"/>
          <a:ext cx="30289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1</xdr:col>
      <xdr:colOff>447674</xdr:colOff>
      <xdr:row>217</xdr:row>
      <xdr:rowOff>0</xdr:rowOff>
    </xdr:from>
    <xdr:to>
      <xdr:col>3</xdr:col>
      <xdr:colOff>285749</xdr:colOff>
      <xdr:row>228</xdr:row>
      <xdr:rowOff>28574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811D1549-623A-4557-A64F-25143DA7DB44}"/>
            </a:ext>
          </a:extLst>
        </xdr:cNvPr>
        <xdr:cNvSpPr txBox="1">
          <a:spLocks noChangeArrowheads="1"/>
        </xdr:cNvSpPr>
      </xdr:nvSpPr>
      <xdr:spPr bwMode="auto">
        <a:xfrm>
          <a:off x="790574" y="44405550"/>
          <a:ext cx="2276475" cy="2124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216</xdr:row>
      <xdr:rowOff>0</xdr:rowOff>
    </xdr:from>
    <xdr:to>
      <xdr:col>8</xdr:col>
      <xdr:colOff>0</xdr:colOff>
      <xdr:row>223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DA6BCB0A-28F8-4922-BBB5-F73C1FE318C9}"/>
            </a:ext>
          </a:extLst>
        </xdr:cNvPr>
        <xdr:cNvSpPr txBox="1">
          <a:spLocks noChangeArrowheads="1"/>
        </xdr:cNvSpPr>
      </xdr:nvSpPr>
      <xdr:spPr bwMode="auto">
        <a:xfrm>
          <a:off x="6096000" y="44215050"/>
          <a:ext cx="2286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1</xdr:col>
      <xdr:colOff>247650</xdr:colOff>
      <xdr:row>228</xdr:row>
      <xdr:rowOff>114300</xdr:rowOff>
    </xdr:from>
    <xdr:to>
      <xdr:col>3</xdr:col>
      <xdr:colOff>600075</xdr:colOff>
      <xdr:row>235</xdr:row>
      <xdr:rowOff>133350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1B1527B-68DE-46D5-8BCD-7D17F82AB287}"/>
            </a:ext>
          </a:extLst>
        </xdr:cNvPr>
        <xdr:cNvSpPr txBox="1">
          <a:spLocks noChangeArrowheads="1"/>
        </xdr:cNvSpPr>
      </xdr:nvSpPr>
      <xdr:spPr bwMode="auto">
        <a:xfrm>
          <a:off x="590550" y="46615350"/>
          <a:ext cx="27908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466724</xdr:colOff>
      <xdr:row>239</xdr:row>
      <xdr:rowOff>66675</xdr:rowOff>
    </xdr:from>
    <xdr:to>
      <xdr:col>3</xdr:col>
      <xdr:colOff>1076325</xdr:colOff>
      <xdr:row>250</xdr:row>
      <xdr:rowOff>95249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BEAA801A-775A-40D9-88B3-D3C9A447EB8F}"/>
            </a:ext>
          </a:extLst>
        </xdr:cNvPr>
        <xdr:cNvSpPr txBox="1">
          <a:spLocks noChangeArrowheads="1"/>
        </xdr:cNvSpPr>
      </xdr:nvSpPr>
      <xdr:spPr bwMode="auto">
        <a:xfrm>
          <a:off x="809624" y="48025050"/>
          <a:ext cx="304800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Jose Juan Pelaez Salgado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Aux.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600075</xdr:colOff>
      <xdr:row>239</xdr:row>
      <xdr:rowOff>76200</xdr:rowOff>
    </xdr:from>
    <xdr:to>
      <xdr:col>7</xdr:col>
      <xdr:colOff>504825</xdr:colOff>
      <xdr:row>250</xdr:row>
      <xdr:rowOff>104774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7663994E-3F8D-4400-B8E0-00BE2E8BA0F7}"/>
            </a:ext>
          </a:extLst>
        </xdr:cNvPr>
        <xdr:cNvSpPr txBox="1">
          <a:spLocks noChangeArrowheads="1"/>
        </xdr:cNvSpPr>
      </xdr:nvSpPr>
      <xdr:spPr bwMode="auto">
        <a:xfrm>
          <a:off x="4467225" y="48025050"/>
          <a:ext cx="3219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Armando Castro Ramirez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Jefe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52"/>
  <sheetViews>
    <sheetView showGridLines="0" tabSelected="1" view="pageBreakPreview" zoomScaleNormal="100" zoomScaleSheetLayoutView="100" workbookViewId="0">
      <selection activeCell="D124" sqref="D124"/>
    </sheetView>
  </sheetViews>
  <sheetFormatPr baseColWidth="10" defaultRowHeight="15" x14ac:dyDescent="0.25"/>
  <cols>
    <col min="1" max="1" width="5.140625" style="1" customWidth="1"/>
    <col min="2" max="2" width="11.42578125" style="1"/>
    <col min="3" max="3" width="25.140625" style="1" customWidth="1"/>
    <col min="4" max="4" width="16.28515625" style="1" bestFit="1" customWidth="1"/>
    <col min="5" max="5" width="15.85546875" style="1" bestFit="1" customWidth="1"/>
    <col min="6" max="6" width="17.5703125" style="1" bestFit="1" customWidth="1"/>
    <col min="7" max="7" width="16.28515625" style="1" bestFit="1" customWidth="1"/>
    <col min="8" max="8" width="18" style="1" bestFit="1" customWidth="1"/>
    <col min="9" max="9" width="14.85546875" style="1" bestFit="1" customWidth="1"/>
    <col min="10" max="216" width="11.42578125" style="1"/>
    <col min="217" max="217" width="0.140625" style="1" customWidth="1"/>
    <col min="218" max="218" width="4.140625" style="1" customWidth="1"/>
    <col min="219" max="219" width="11.42578125" style="1"/>
    <col min="220" max="220" width="26.28515625" style="1" customWidth="1"/>
    <col min="221" max="221" width="15.5703125" style="1" customWidth="1"/>
    <col min="222" max="222" width="15.7109375" style="1" customWidth="1"/>
    <col min="223" max="223" width="15.42578125" style="1" customWidth="1"/>
    <col min="224" max="224" width="15.28515625" style="1" customWidth="1"/>
    <col min="225" max="225" width="15.7109375" style="1" customWidth="1"/>
    <col min="226" max="226" width="15.5703125" style="1" customWidth="1"/>
    <col min="227" max="227" width="11.42578125" style="1"/>
    <col min="228" max="228" width="16.85546875" style="1" bestFit="1" customWidth="1"/>
    <col min="229" max="229" width="11.42578125" style="1"/>
    <col min="230" max="230" width="16.28515625" style="1" bestFit="1" customWidth="1"/>
    <col min="231" max="472" width="11.42578125" style="1"/>
    <col min="473" max="473" width="0.140625" style="1" customWidth="1"/>
    <col min="474" max="474" width="4.140625" style="1" customWidth="1"/>
    <col min="475" max="475" width="11.42578125" style="1"/>
    <col min="476" max="476" width="26.28515625" style="1" customWidth="1"/>
    <col min="477" max="477" width="15.5703125" style="1" customWidth="1"/>
    <col min="478" max="478" width="15.7109375" style="1" customWidth="1"/>
    <col min="479" max="479" width="15.42578125" style="1" customWidth="1"/>
    <col min="480" max="480" width="15.28515625" style="1" customWidth="1"/>
    <col min="481" max="481" width="15.7109375" style="1" customWidth="1"/>
    <col min="482" max="482" width="15.5703125" style="1" customWidth="1"/>
    <col min="483" max="483" width="11.42578125" style="1"/>
    <col min="484" max="484" width="16.85546875" style="1" bestFit="1" customWidth="1"/>
    <col min="485" max="485" width="11.42578125" style="1"/>
    <col min="486" max="486" width="16.28515625" style="1" bestFit="1" customWidth="1"/>
    <col min="487" max="728" width="11.42578125" style="1"/>
    <col min="729" max="729" width="0.140625" style="1" customWidth="1"/>
    <col min="730" max="730" width="4.140625" style="1" customWidth="1"/>
    <col min="731" max="731" width="11.42578125" style="1"/>
    <col min="732" max="732" width="26.28515625" style="1" customWidth="1"/>
    <col min="733" max="733" width="15.5703125" style="1" customWidth="1"/>
    <col min="734" max="734" width="15.7109375" style="1" customWidth="1"/>
    <col min="735" max="735" width="15.42578125" style="1" customWidth="1"/>
    <col min="736" max="736" width="15.28515625" style="1" customWidth="1"/>
    <col min="737" max="737" width="15.7109375" style="1" customWidth="1"/>
    <col min="738" max="738" width="15.5703125" style="1" customWidth="1"/>
    <col min="739" max="739" width="11.42578125" style="1"/>
    <col min="740" max="740" width="16.85546875" style="1" bestFit="1" customWidth="1"/>
    <col min="741" max="741" width="11.42578125" style="1"/>
    <col min="742" max="742" width="16.28515625" style="1" bestFit="1" customWidth="1"/>
    <col min="743" max="984" width="11.42578125" style="1"/>
    <col min="985" max="985" width="0.140625" style="1" customWidth="1"/>
    <col min="986" max="986" width="4.140625" style="1" customWidth="1"/>
    <col min="987" max="987" width="11.42578125" style="1"/>
    <col min="988" max="988" width="26.28515625" style="1" customWidth="1"/>
    <col min="989" max="989" width="15.5703125" style="1" customWidth="1"/>
    <col min="990" max="990" width="15.7109375" style="1" customWidth="1"/>
    <col min="991" max="991" width="15.42578125" style="1" customWidth="1"/>
    <col min="992" max="992" width="15.28515625" style="1" customWidth="1"/>
    <col min="993" max="993" width="15.7109375" style="1" customWidth="1"/>
    <col min="994" max="994" width="15.5703125" style="1" customWidth="1"/>
    <col min="995" max="995" width="11.42578125" style="1"/>
    <col min="996" max="996" width="16.85546875" style="1" bestFit="1" customWidth="1"/>
    <col min="997" max="997" width="11.42578125" style="1"/>
    <col min="998" max="998" width="16.28515625" style="1" bestFit="1" customWidth="1"/>
    <col min="999" max="1240" width="11.42578125" style="1"/>
    <col min="1241" max="1241" width="0.140625" style="1" customWidth="1"/>
    <col min="1242" max="1242" width="4.140625" style="1" customWidth="1"/>
    <col min="1243" max="1243" width="11.42578125" style="1"/>
    <col min="1244" max="1244" width="26.28515625" style="1" customWidth="1"/>
    <col min="1245" max="1245" width="15.5703125" style="1" customWidth="1"/>
    <col min="1246" max="1246" width="15.7109375" style="1" customWidth="1"/>
    <col min="1247" max="1247" width="15.42578125" style="1" customWidth="1"/>
    <col min="1248" max="1248" width="15.28515625" style="1" customWidth="1"/>
    <col min="1249" max="1249" width="15.7109375" style="1" customWidth="1"/>
    <col min="1250" max="1250" width="15.5703125" style="1" customWidth="1"/>
    <col min="1251" max="1251" width="11.42578125" style="1"/>
    <col min="1252" max="1252" width="16.85546875" style="1" bestFit="1" customWidth="1"/>
    <col min="1253" max="1253" width="11.42578125" style="1"/>
    <col min="1254" max="1254" width="16.28515625" style="1" bestFit="1" customWidth="1"/>
    <col min="1255" max="1496" width="11.42578125" style="1"/>
    <col min="1497" max="1497" width="0.140625" style="1" customWidth="1"/>
    <col min="1498" max="1498" width="4.140625" style="1" customWidth="1"/>
    <col min="1499" max="1499" width="11.42578125" style="1"/>
    <col min="1500" max="1500" width="26.28515625" style="1" customWidth="1"/>
    <col min="1501" max="1501" width="15.5703125" style="1" customWidth="1"/>
    <col min="1502" max="1502" width="15.7109375" style="1" customWidth="1"/>
    <col min="1503" max="1503" width="15.42578125" style="1" customWidth="1"/>
    <col min="1504" max="1504" width="15.28515625" style="1" customWidth="1"/>
    <col min="1505" max="1505" width="15.7109375" style="1" customWidth="1"/>
    <col min="1506" max="1506" width="15.5703125" style="1" customWidth="1"/>
    <col min="1507" max="1507" width="11.42578125" style="1"/>
    <col min="1508" max="1508" width="16.85546875" style="1" bestFit="1" customWidth="1"/>
    <col min="1509" max="1509" width="11.42578125" style="1"/>
    <col min="1510" max="1510" width="16.28515625" style="1" bestFit="1" customWidth="1"/>
    <col min="1511" max="1752" width="11.42578125" style="1"/>
    <col min="1753" max="1753" width="0.140625" style="1" customWidth="1"/>
    <col min="1754" max="1754" width="4.140625" style="1" customWidth="1"/>
    <col min="1755" max="1755" width="11.42578125" style="1"/>
    <col min="1756" max="1756" width="26.28515625" style="1" customWidth="1"/>
    <col min="1757" max="1757" width="15.5703125" style="1" customWidth="1"/>
    <col min="1758" max="1758" width="15.7109375" style="1" customWidth="1"/>
    <col min="1759" max="1759" width="15.42578125" style="1" customWidth="1"/>
    <col min="1760" max="1760" width="15.28515625" style="1" customWidth="1"/>
    <col min="1761" max="1761" width="15.7109375" style="1" customWidth="1"/>
    <col min="1762" max="1762" width="15.5703125" style="1" customWidth="1"/>
    <col min="1763" max="1763" width="11.42578125" style="1"/>
    <col min="1764" max="1764" width="16.85546875" style="1" bestFit="1" customWidth="1"/>
    <col min="1765" max="1765" width="11.42578125" style="1"/>
    <col min="1766" max="1766" width="16.28515625" style="1" bestFit="1" customWidth="1"/>
    <col min="1767" max="2008" width="11.42578125" style="1"/>
    <col min="2009" max="2009" width="0.140625" style="1" customWidth="1"/>
    <col min="2010" max="2010" width="4.140625" style="1" customWidth="1"/>
    <col min="2011" max="2011" width="11.42578125" style="1"/>
    <col min="2012" max="2012" width="26.28515625" style="1" customWidth="1"/>
    <col min="2013" max="2013" width="15.5703125" style="1" customWidth="1"/>
    <col min="2014" max="2014" width="15.7109375" style="1" customWidth="1"/>
    <col min="2015" max="2015" width="15.42578125" style="1" customWidth="1"/>
    <col min="2016" max="2016" width="15.28515625" style="1" customWidth="1"/>
    <col min="2017" max="2017" width="15.7109375" style="1" customWidth="1"/>
    <col min="2018" max="2018" width="15.5703125" style="1" customWidth="1"/>
    <col min="2019" max="2019" width="11.42578125" style="1"/>
    <col min="2020" max="2020" width="16.85546875" style="1" bestFit="1" customWidth="1"/>
    <col min="2021" max="2021" width="11.42578125" style="1"/>
    <col min="2022" max="2022" width="16.28515625" style="1" bestFit="1" customWidth="1"/>
    <col min="2023" max="2264" width="11.42578125" style="1"/>
    <col min="2265" max="2265" width="0.140625" style="1" customWidth="1"/>
    <col min="2266" max="2266" width="4.140625" style="1" customWidth="1"/>
    <col min="2267" max="2267" width="11.42578125" style="1"/>
    <col min="2268" max="2268" width="26.28515625" style="1" customWidth="1"/>
    <col min="2269" max="2269" width="15.5703125" style="1" customWidth="1"/>
    <col min="2270" max="2270" width="15.7109375" style="1" customWidth="1"/>
    <col min="2271" max="2271" width="15.42578125" style="1" customWidth="1"/>
    <col min="2272" max="2272" width="15.28515625" style="1" customWidth="1"/>
    <col min="2273" max="2273" width="15.7109375" style="1" customWidth="1"/>
    <col min="2274" max="2274" width="15.5703125" style="1" customWidth="1"/>
    <col min="2275" max="2275" width="11.42578125" style="1"/>
    <col min="2276" max="2276" width="16.85546875" style="1" bestFit="1" customWidth="1"/>
    <col min="2277" max="2277" width="11.42578125" style="1"/>
    <col min="2278" max="2278" width="16.28515625" style="1" bestFit="1" customWidth="1"/>
    <col min="2279" max="2520" width="11.42578125" style="1"/>
    <col min="2521" max="2521" width="0.140625" style="1" customWidth="1"/>
    <col min="2522" max="2522" width="4.140625" style="1" customWidth="1"/>
    <col min="2523" max="2523" width="11.42578125" style="1"/>
    <col min="2524" max="2524" width="26.28515625" style="1" customWidth="1"/>
    <col min="2525" max="2525" width="15.5703125" style="1" customWidth="1"/>
    <col min="2526" max="2526" width="15.7109375" style="1" customWidth="1"/>
    <col min="2527" max="2527" width="15.42578125" style="1" customWidth="1"/>
    <col min="2528" max="2528" width="15.28515625" style="1" customWidth="1"/>
    <col min="2529" max="2529" width="15.7109375" style="1" customWidth="1"/>
    <col min="2530" max="2530" width="15.5703125" style="1" customWidth="1"/>
    <col min="2531" max="2531" width="11.42578125" style="1"/>
    <col min="2532" max="2532" width="16.85546875" style="1" bestFit="1" customWidth="1"/>
    <col min="2533" max="2533" width="11.42578125" style="1"/>
    <col min="2534" max="2534" width="16.28515625" style="1" bestFit="1" customWidth="1"/>
    <col min="2535" max="2776" width="11.42578125" style="1"/>
    <col min="2777" max="2777" width="0.140625" style="1" customWidth="1"/>
    <col min="2778" max="2778" width="4.140625" style="1" customWidth="1"/>
    <col min="2779" max="2779" width="11.42578125" style="1"/>
    <col min="2780" max="2780" width="26.28515625" style="1" customWidth="1"/>
    <col min="2781" max="2781" width="15.5703125" style="1" customWidth="1"/>
    <col min="2782" max="2782" width="15.7109375" style="1" customWidth="1"/>
    <col min="2783" max="2783" width="15.42578125" style="1" customWidth="1"/>
    <col min="2784" max="2784" width="15.28515625" style="1" customWidth="1"/>
    <col min="2785" max="2785" width="15.7109375" style="1" customWidth="1"/>
    <col min="2786" max="2786" width="15.5703125" style="1" customWidth="1"/>
    <col min="2787" max="2787" width="11.42578125" style="1"/>
    <col min="2788" max="2788" width="16.85546875" style="1" bestFit="1" customWidth="1"/>
    <col min="2789" max="2789" width="11.42578125" style="1"/>
    <col min="2790" max="2790" width="16.28515625" style="1" bestFit="1" customWidth="1"/>
    <col min="2791" max="3032" width="11.42578125" style="1"/>
    <col min="3033" max="3033" width="0.140625" style="1" customWidth="1"/>
    <col min="3034" max="3034" width="4.140625" style="1" customWidth="1"/>
    <col min="3035" max="3035" width="11.42578125" style="1"/>
    <col min="3036" max="3036" width="26.28515625" style="1" customWidth="1"/>
    <col min="3037" max="3037" width="15.5703125" style="1" customWidth="1"/>
    <col min="3038" max="3038" width="15.7109375" style="1" customWidth="1"/>
    <col min="3039" max="3039" width="15.42578125" style="1" customWidth="1"/>
    <col min="3040" max="3040" width="15.28515625" style="1" customWidth="1"/>
    <col min="3041" max="3041" width="15.7109375" style="1" customWidth="1"/>
    <col min="3042" max="3042" width="15.5703125" style="1" customWidth="1"/>
    <col min="3043" max="3043" width="11.42578125" style="1"/>
    <col min="3044" max="3044" width="16.85546875" style="1" bestFit="1" customWidth="1"/>
    <col min="3045" max="3045" width="11.42578125" style="1"/>
    <col min="3046" max="3046" width="16.28515625" style="1" bestFit="1" customWidth="1"/>
    <col min="3047" max="3288" width="11.42578125" style="1"/>
    <col min="3289" max="3289" width="0.140625" style="1" customWidth="1"/>
    <col min="3290" max="3290" width="4.140625" style="1" customWidth="1"/>
    <col min="3291" max="3291" width="11.42578125" style="1"/>
    <col min="3292" max="3292" width="26.28515625" style="1" customWidth="1"/>
    <col min="3293" max="3293" width="15.5703125" style="1" customWidth="1"/>
    <col min="3294" max="3294" width="15.7109375" style="1" customWidth="1"/>
    <col min="3295" max="3295" width="15.42578125" style="1" customWidth="1"/>
    <col min="3296" max="3296" width="15.28515625" style="1" customWidth="1"/>
    <col min="3297" max="3297" width="15.7109375" style="1" customWidth="1"/>
    <col min="3298" max="3298" width="15.5703125" style="1" customWidth="1"/>
    <col min="3299" max="3299" width="11.42578125" style="1"/>
    <col min="3300" max="3300" width="16.85546875" style="1" bestFit="1" customWidth="1"/>
    <col min="3301" max="3301" width="11.42578125" style="1"/>
    <col min="3302" max="3302" width="16.28515625" style="1" bestFit="1" customWidth="1"/>
    <col min="3303" max="3544" width="11.42578125" style="1"/>
    <col min="3545" max="3545" width="0.140625" style="1" customWidth="1"/>
    <col min="3546" max="3546" width="4.140625" style="1" customWidth="1"/>
    <col min="3547" max="3547" width="11.42578125" style="1"/>
    <col min="3548" max="3548" width="26.28515625" style="1" customWidth="1"/>
    <col min="3549" max="3549" width="15.5703125" style="1" customWidth="1"/>
    <col min="3550" max="3550" width="15.7109375" style="1" customWidth="1"/>
    <col min="3551" max="3551" width="15.42578125" style="1" customWidth="1"/>
    <col min="3552" max="3552" width="15.28515625" style="1" customWidth="1"/>
    <col min="3553" max="3553" width="15.7109375" style="1" customWidth="1"/>
    <col min="3554" max="3554" width="15.5703125" style="1" customWidth="1"/>
    <col min="3555" max="3555" width="11.42578125" style="1"/>
    <col min="3556" max="3556" width="16.85546875" style="1" bestFit="1" customWidth="1"/>
    <col min="3557" max="3557" width="11.42578125" style="1"/>
    <col min="3558" max="3558" width="16.28515625" style="1" bestFit="1" customWidth="1"/>
    <col min="3559" max="3800" width="11.42578125" style="1"/>
    <col min="3801" max="3801" width="0.140625" style="1" customWidth="1"/>
    <col min="3802" max="3802" width="4.140625" style="1" customWidth="1"/>
    <col min="3803" max="3803" width="11.42578125" style="1"/>
    <col min="3804" max="3804" width="26.28515625" style="1" customWidth="1"/>
    <col min="3805" max="3805" width="15.5703125" style="1" customWidth="1"/>
    <col min="3806" max="3806" width="15.7109375" style="1" customWidth="1"/>
    <col min="3807" max="3807" width="15.42578125" style="1" customWidth="1"/>
    <col min="3808" max="3808" width="15.28515625" style="1" customWidth="1"/>
    <col min="3809" max="3809" width="15.7109375" style="1" customWidth="1"/>
    <col min="3810" max="3810" width="15.5703125" style="1" customWidth="1"/>
    <col min="3811" max="3811" width="11.42578125" style="1"/>
    <col min="3812" max="3812" width="16.85546875" style="1" bestFit="1" customWidth="1"/>
    <col min="3813" max="3813" width="11.42578125" style="1"/>
    <col min="3814" max="3814" width="16.28515625" style="1" bestFit="1" customWidth="1"/>
    <col min="3815" max="4056" width="11.42578125" style="1"/>
    <col min="4057" max="4057" width="0.140625" style="1" customWidth="1"/>
    <col min="4058" max="4058" width="4.140625" style="1" customWidth="1"/>
    <col min="4059" max="4059" width="11.42578125" style="1"/>
    <col min="4060" max="4060" width="26.28515625" style="1" customWidth="1"/>
    <col min="4061" max="4061" width="15.5703125" style="1" customWidth="1"/>
    <col min="4062" max="4062" width="15.7109375" style="1" customWidth="1"/>
    <col min="4063" max="4063" width="15.42578125" style="1" customWidth="1"/>
    <col min="4064" max="4064" width="15.28515625" style="1" customWidth="1"/>
    <col min="4065" max="4065" width="15.7109375" style="1" customWidth="1"/>
    <col min="4066" max="4066" width="15.5703125" style="1" customWidth="1"/>
    <col min="4067" max="4067" width="11.42578125" style="1"/>
    <col min="4068" max="4068" width="16.85546875" style="1" bestFit="1" customWidth="1"/>
    <col min="4069" max="4069" width="11.42578125" style="1"/>
    <col min="4070" max="4070" width="16.28515625" style="1" bestFit="1" customWidth="1"/>
    <col min="4071" max="4312" width="11.42578125" style="1"/>
    <col min="4313" max="4313" width="0.140625" style="1" customWidth="1"/>
    <col min="4314" max="4314" width="4.140625" style="1" customWidth="1"/>
    <col min="4315" max="4315" width="11.42578125" style="1"/>
    <col min="4316" max="4316" width="26.28515625" style="1" customWidth="1"/>
    <col min="4317" max="4317" width="15.5703125" style="1" customWidth="1"/>
    <col min="4318" max="4318" width="15.7109375" style="1" customWidth="1"/>
    <col min="4319" max="4319" width="15.42578125" style="1" customWidth="1"/>
    <col min="4320" max="4320" width="15.28515625" style="1" customWidth="1"/>
    <col min="4321" max="4321" width="15.7109375" style="1" customWidth="1"/>
    <col min="4322" max="4322" width="15.5703125" style="1" customWidth="1"/>
    <col min="4323" max="4323" width="11.42578125" style="1"/>
    <col min="4324" max="4324" width="16.85546875" style="1" bestFit="1" customWidth="1"/>
    <col min="4325" max="4325" width="11.42578125" style="1"/>
    <col min="4326" max="4326" width="16.28515625" style="1" bestFit="1" customWidth="1"/>
    <col min="4327" max="4568" width="11.42578125" style="1"/>
    <col min="4569" max="4569" width="0.140625" style="1" customWidth="1"/>
    <col min="4570" max="4570" width="4.140625" style="1" customWidth="1"/>
    <col min="4571" max="4571" width="11.42578125" style="1"/>
    <col min="4572" max="4572" width="26.28515625" style="1" customWidth="1"/>
    <col min="4573" max="4573" width="15.5703125" style="1" customWidth="1"/>
    <col min="4574" max="4574" width="15.7109375" style="1" customWidth="1"/>
    <col min="4575" max="4575" width="15.42578125" style="1" customWidth="1"/>
    <col min="4576" max="4576" width="15.28515625" style="1" customWidth="1"/>
    <col min="4577" max="4577" width="15.7109375" style="1" customWidth="1"/>
    <col min="4578" max="4578" width="15.5703125" style="1" customWidth="1"/>
    <col min="4579" max="4579" width="11.42578125" style="1"/>
    <col min="4580" max="4580" width="16.85546875" style="1" bestFit="1" customWidth="1"/>
    <col min="4581" max="4581" width="11.42578125" style="1"/>
    <col min="4582" max="4582" width="16.28515625" style="1" bestFit="1" customWidth="1"/>
    <col min="4583" max="4824" width="11.42578125" style="1"/>
    <col min="4825" max="4825" width="0.140625" style="1" customWidth="1"/>
    <col min="4826" max="4826" width="4.140625" style="1" customWidth="1"/>
    <col min="4827" max="4827" width="11.42578125" style="1"/>
    <col min="4828" max="4828" width="26.28515625" style="1" customWidth="1"/>
    <col min="4829" max="4829" width="15.5703125" style="1" customWidth="1"/>
    <col min="4830" max="4830" width="15.7109375" style="1" customWidth="1"/>
    <col min="4831" max="4831" width="15.42578125" style="1" customWidth="1"/>
    <col min="4832" max="4832" width="15.28515625" style="1" customWidth="1"/>
    <col min="4833" max="4833" width="15.7109375" style="1" customWidth="1"/>
    <col min="4834" max="4834" width="15.5703125" style="1" customWidth="1"/>
    <col min="4835" max="4835" width="11.42578125" style="1"/>
    <col min="4836" max="4836" width="16.85546875" style="1" bestFit="1" customWidth="1"/>
    <col min="4837" max="4837" width="11.42578125" style="1"/>
    <col min="4838" max="4838" width="16.28515625" style="1" bestFit="1" customWidth="1"/>
    <col min="4839" max="5080" width="11.42578125" style="1"/>
    <col min="5081" max="5081" width="0.140625" style="1" customWidth="1"/>
    <col min="5082" max="5082" width="4.140625" style="1" customWidth="1"/>
    <col min="5083" max="5083" width="11.42578125" style="1"/>
    <col min="5084" max="5084" width="26.28515625" style="1" customWidth="1"/>
    <col min="5085" max="5085" width="15.5703125" style="1" customWidth="1"/>
    <col min="5086" max="5086" width="15.7109375" style="1" customWidth="1"/>
    <col min="5087" max="5087" width="15.42578125" style="1" customWidth="1"/>
    <col min="5088" max="5088" width="15.28515625" style="1" customWidth="1"/>
    <col min="5089" max="5089" width="15.7109375" style="1" customWidth="1"/>
    <col min="5090" max="5090" width="15.5703125" style="1" customWidth="1"/>
    <col min="5091" max="5091" width="11.42578125" style="1"/>
    <col min="5092" max="5092" width="16.85546875" style="1" bestFit="1" customWidth="1"/>
    <col min="5093" max="5093" width="11.42578125" style="1"/>
    <col min="5094" max="5094" width="16.28515625" style="1" bestFit="1" customWidth="1"/>
    <col min="5095" max="5336" width="11.42578125" style="1"/>
    <col min="5337" max="5337" width="0.140625" style="1" customWidth="1"/>
    <col min="5338" max="5338" width="4.140625" style="1" customWidth="1"/>
    <col min="5339" max="5339" width="11.42578125" style="1"/>
    <col min="5340" max="5340" width="26.28515625" style="1" customWidth="1"/>
    <col min="5341" max="5341" width="15.5703125" style="1" customWidth="1"/>
    <col min="5342" max="5342" width="15.7109375" style="1" customWidth="1"/>
    <col min="5343" max="5343" width="15.42578125" style="1" customWidth="1"/>
    <col min="5344" max="5344" width="15.28515625" style="1" customWidth="1"/>
    <col min="5345" max="5345" width="15.7109375" style="1" customWidth="1"/>
    <col min="5346" max="5346" width="15.5703125" style="1" customWidth="1"/>
    <col min="5347" max="5347" width="11.42578125" style="1"/>
    <col min="5348" max="5348" width="16.85546875" style="1" bestFit="1" customWidth="1"/>
    <col min="5349" max="5349" width="11.42578125" style="1"/>
    <col min="5350" max="5350" width="16.28515625" style="1" bestFit="1" customWidth="1"/>
    <col min="5351" max="5592" width="11.42578125" style="1"/>
    <col min="5593" max="5593" width="0.140625" style="1" customWidth="1"/>
    <col min="5594" max="5594" width="4.140625" style="1" customWidth="1"/>
    <col min="5595" max="5595" width="11.42578125" style="1"/>
    <col min="5596" max="5596" width="26.28515625" style="1" customWidth="1"/>
    <col min="5597" max="5597" width="15.5703125" style="1" customWidth="1"/>
    <col min="5598" max="5598" width="15.7109375" style="1" customWidth="1"/>
    <col min="5599" max="5599" width="15.42578125" style="1" customWidth="1"/>
    <col min="5600" max="5600" width="15.28515625" style="1" customWidth="1"/>
    <col min="5601" max="5601" width="15.7109375" style="1" customWidth="1"/>
    <col min="5602" max="5602" width="15.5703125" style="1" customWidth="1"/>
    <col min="5603" max="5603" width="11.42578125" style="1"/>
    <col min="5604" max="5604" width="16.85546875" style="1" bestFit="1" customWidth="1"/>
    <col min="5605" max="5605" width="11.42578125" style="1"/>
    <col min="5606" max="5606" width="16.28515625" style="1" bestFit="1" customWidth="1"/>
    <col min="5607" max="5848" width="11.42578125" style="1"/>
    <col min="5849" max="5849" width="0.140625" style="1" customWidth="1"/>
    <col min="5850" max="5850" width="4.140625" style="1" customWidth="1"/>
    <col min="5851" max="5851" width="11.42578125" style="1"/>
    <col min="5852" max="5852" width="26.28515625" style="1" customWidth="1"/>
    <col min="5853" max="5853" width="15.5703125" style="1" customWidth="1"/>
    <col min="5854" max="5854" width="15.7109375" style="1" customWidth="1"/>
    <col min="5855" max="5855" width="15.42578125" style="1" customWidth="1"/>
    <col min="5856" max="5856" width="15.28515625" style="1" customWidth="1"/>
    <col min="5857" max="5857" width="15.7109375" style="1" customWidth="1"/>
    <col min="5858" max="5858" width="15.5703125" style="1" customWidth="1"/>
    <col min="5859" max="5859" width="11.42578125" style="1"/>
    <col min="5860" max="5860" width="16.85546875" style="1" bestFit="1" customWidth="1"/>
    <col min="5861" max="5861" width="11.42578125" style="1"/>
    <col min="5862" max="5862" width="16.28515625" style="1" bestFit="1" customWidth="1"/>
    <col min="5863" max="6104" width="11.42578125" style="1"/>
    <col min="6105" max="6105" width="0.140625" style="1" customWidth="1"/>
    <col min="6106" max="6106" width="4.140625" style="1" customWidth="1"/>
    <col min="6107" max="6107" width="11.42578125" style="1"/>
    <col min="6108" max="6108" width="26.28515625" style="1" customWidth="1"/>
    <col min="6109" max="6109" width="15.5703125" style="1" customWidth="1"/>
    <col min="6110" max="6110" width="15.7109375" style="1" customWidth="1"/>
    <col min="6111" max="6111" width="15.42578125" style="1" customWidth="1"/>
    <col min="6112" max="6112" width="15.28515625" style="1" customWidth="1"/>
    <col min="6113" max="6113" width="15.7109375" style="1" customWidth="1"/>
    <col min="6114" max="6114" width="15.5703125" style="1" customWidth="1"/>
    <col min="6115" max="6115" width="11.42578125" style="1"/>
    <col min="6116" max="6116" width="16.85546875" style="1" bestFit="1" customWidth="1"/>
    <col min="6117" max="6117" width="11.42578125" style="1"/>
    <col min="6118" max="6118" width="16.28515625" style="1" bestFit="1" customWidth="1"/>
    <col min="6119" max="6360" width="11.42578125" style="1"/>
    <col min="6361" max="6361" width="0.140625" style="1" customWidth="1"/>
    <col min="6362" max="6362" width="4.140625" style="1" customWidth="1"/>
    <col min="6363" max="6363" width="11.42578125" style="1"/>
    <col min="6364" max="6364" width="26.28515625" style="1" customWidth="1"/>
    <col min="6365" max="6365" width="15.5703125" style="1" customWidth="1"/>
    <col min="6366" max="6366" width="15.7109375" style="1" customWidth="1"/>
    <col min="6367" max="6367" width="15.42578125" style="1" customWidth="1"/>
    <col min="6368" max="6368" width="15.28515625" style="1" customWidth="1"/>
    <col min="6369" max="6369" width="15.7109375" style="1" customWidth="1"/>
    <col min="6370" max="6370" width="15.5703125" style="1" customWidth="1"/>
    <col min="6371" max="6371" width="11.42578125" style="1"/>
    <col min="6372" max="6372" width="16.85546875" style="1" bestFit="1" customWidth="1"/>
    <col min="6373" max="6373" width="11.42578125" style="1"/>
    <col min="6374" max="6374" width="16.28515625" style="1" bestFit="1" customWidth="1"/>
    <col min="6375" max="6616" width="11.42578125" style="1"/>
    <col min="6617" max="6617" width="0.140625" style="1" customWidth="1"/>
    <col min="6618" max="6618" width="4.140625" style="1" customWidth="1"/>
    <col min="6619" max="6619" width="11.42578125" style="1"/>
    <col min="6620" max="6620" width="26.28515625" style="1" customWidth="1"/>
    <col min="6621" max="6621" width="15.5703125" style="1" customWidth="1"/>
    <col min="6622" max="6622" width="15.7109375" style="1" customWidth="1"/>
    <col min="6623" max="6623" width="15.42578125" style="1" customWidth="1"/>
    <col min="6624" max="6624" width="15.28515625" style="1" customWidth="1"/>
    <col min="6625" max="6625" width="15.7109375" style="1" customWidth="1"/>
    <col min="6626" max="6626" width="15.5703125" style="1" customWidth="1"/>
    <col min="6627" max="6627" width="11.42578125" style="1"/>
    <col min="6628" max="6628" width="16.85546875" style="1" bestFit="1" customWidth="1"/>
    <col min="6629" max="6629" width="11.42578125" style="1"/>
    <col min="6630" max="6630" width="16.28515625" style="1" bestFit="1" customWidth="1"/>
    <col min="6631" max="6872" width="11.42578125" style="1"/>
    <col min="6873" max="6873" width="0.140625" style="1" customWidth="1"/>
    <col min="6874" max="6874" width="4.140625" style="1" customWidth="1"/>
    <col min="6875" max="6875" width="11.42578125" style="1"/>
    <col min="6876" max="6876" width="26.28515625" style="1" customWidth="1"/>
    <col min="6877" max="6877" width="15.5703125" style="1" customWidth="1"/>
    <col min="6878" max="6878" width="15.7109375" style="1" customWidth="1"/>
    <col min="6879" max="6879" width="15.42578125" style="1" customWidth="1"/>
    <col min="6880" max="6880" width="15.28515625" style="1" customWidth="1"/>
    <col min="6881" max="6881" width="15.7109375" style="1" customWidth="1"/>
    <col min="6882" max="6882" width="15.5703125" style="1" customWidth="1"/>
    <col min="6883" max="6883" width="11.42578125" style="1"/>
    <col min="6884" max="6884" width="16.85546875" style="1" bestFit="1" customWidth="1"/>
    <col min="6885" max="6885" width="11.42578125" style="1"/>
    <col min="6886" max="6886" width="16.28515625" style="1" bestFit="1" customWidth="1"/>
    <col min="6887" max="7128" width="11.42578125" style="1"/>
    <col min="7129" max="7129" width="0.140625" style="1" customWidth="1"/>
    <col min="7130" max="7130" width="4.140625" style="1" customWidth="1"/>
    <col min="7131" max="7131" width="11.42578125" style="1"/>
    <col min="7132" max="7132" width="26.28515625" style="1" customWidth="1"/>
    <col min="7133" max="7133" width="15.5703125" style="1" customWidth="1"/>
    <col min="7134" max="7134" width="15.7109375" style="1" customWidth="1"/>
    <col min="7135" max="7135" width="15.42578125" style="1" customWidth="1"/>
    <col min="7136" max="7136" width="15.28515625" style="1" customWidth="1"/>
    <col min="7137" max="7137" width="15.7109375" style="1" customWidth="1"/>
    <col min="7138" max="7138" width="15.5703125" style="1" customWidth="1"/>
    <col min="7139" max="7139" width="11.42578125" style="1"/>
    <col min="7140" max="7140" width="16.85546875" style="1" bestFit="1" customWidth="1"/>
    <col min="7141" max="7141" width="11.42578125" style="1"/>
    <col min="7142" max="7142" width="16.28515625" style="1" bestFit="1" customWidth="1"/>
    <col min="7143" max="7384" width="11.42578125" style="1"/>
    <col min="7385" max="7385" width="0.140625" style="1" customWidth="1"/>
    <col min="7386" max="7386" width="4.140625" style="1" customWidth="1"/>
    <col min="7387" max="7387" width="11.42578125" style="1"/>
    <col min="7388" max="7388" width="26.28515625" style="1" customWidth="1"/>
    <col min="7389" max="7389" width="15.5703125" style="1" customWidth="1"/>
    <col min="7390" max="7390" width="15.7109375" style="1" customWidth="1"/>
    <col min="7391" max="7391" width="15.42578125" style="1" customWidth="1"/>
    <col min="7392" max="7392" width="15.28515625" style="1" customWidth="1"/>
    <col min="7393" max="7393" width="15.7109375" style="1" customWidth="1"/>
    <col min="7394" max="7394" width="15.5703125" style="1" customWidth="1"/>
    <col min="7395" max="7395" width="11.42578125" style="1"/>
    <col min="7396" max="7396" width="16.85546875" style="1" bestFit="1" customWidth="1"/>
    <col min="7397" max="7397" width="11.42578125" style="1"/>
    <col min="7398" max="7398" width="16.28515625" style="1" bestFit="1" customWidth="1"/>
    <col min="7399" max="7640" width="11.42578125" style="1"/>
    <col min="7641" max="7641" width="0.140625" style="1" customWidth="1"/>
    <col min="7642" max="7642" width="4.140625" style="1" customWidth="1"/>
    <col min="7643" max="7643" width="11.42578125" style="1"/>
    <col min="7644" max="7644" width="26.28515625" style="1" customWidth="1"/>
    <col min="7645" max="7645" width="15.5703125" style="1" customWidth="1"/>
    <col min="7646" max="7646" width="15.7109375" style="1" customWidth="1"/>
    <col min="7647" max="7647" width="15.42578125" style="1" customWidth="1"/>
    <col min="7648" max="7648" width="15.28515625" style="1" customWidth="1"/>
    <col min="7649" max="7649" width="15.7109375" style="1" customWidth="1"/>
    <col min="7650" max="7650" width="15.5703125" style="1" customWidth="1"/>
    <col min="7651" max="7651" width="11.42578125" style="1"/>
    <col min="7652" max="7652" width="16.85546875" style="1" bestFit="1" customWidth="1"/>
    <col min="7653" max="7653" width="11.42578125" style="1"/>
    <col min="7654" max="7654" width="16.28515625" style="1" bestFit="1" customWidth="1"/>
    <col min="7655" max="7896" width="11.42578125" style="1"/>
    <col min="7897" max="7897" width="0.140625" style="1" customWidth="1"/>
    <col min="7898" max="7898" width="4.140625" style="1" customWidth="1"/>
    <col min="7899" max="7899" width="11.42578125" style="1"/>
    <col min="7900" max="7900" width="26.28515625" style="1" customWidth="1"/>
    <col min="7901" max="7901" width="15.5703125" style="1" customWidth="1"/>
    <col min="7902" max="7902" width="15.7109375" style="1" customWidth="1"/>
    <col min="7903" max="7903" width="15.42578125" style="1" customWidth="1"/>
    <col min="7904" max="7904" width="15.28515625" style="1" customWidth="1"/>
    <col min="7905" max="7905" width="15.7109375" style="1" customWidth="1"/>
    <col min="7906" max="7906" width="15.5703125" style="1" customWidth="1"/>
    <col min="7907" max="7907" width="11.42578125" style="1"/>
    <col min="7908" max="7908" width="16.85546875" style="1" bestFit="1" customWidth="1"/>
    <col min="7909" max="7909" width="11.42578125" style="1"/>
    <col min="7910" max="7910" width="16.28515625" style="1" bestFit="1" customWidth="1"/>
    <col min="7911" max="8152" width="11.42578125" style="1"/>
    <col min="8153" max="8153" width="0.140625" style="1" customWidth="1"/>
    <col min="8154" max="8154" width="4.140625" style="1" customWidth="1"/>
    <col min="8155" max="8155" width="11.42578125" style="1"/>
    <col min="8156" max="8156" width="26.28515625" style="1" customWidth="1"/>
    <col min="8157" max="8157" width="15.5703125" style="1" customWidth="1"/>
    <col min="8158" max="8158" width="15.7109375" style="1" customWidth="1"/>
    <col min="8159" max="8159" width="15.42578125" style="1" customWidth="1"/>
    <col min="8160" max="8160" width="15.28515625" style="1" customWidth="1"/>
    <col min="8161" max="8161" width="15.7109375" style="1" customWidth="1"/>
    <col min="8162" max="8162" width="15.5703125" style="1" customWidth="1"/>
    <col min="8163" max="8163" width="11.42578125" style="1"/>
    <col min="8164" max="8164" width="16.85546875" style="1" bestFit="1" customWidth="1"/>
    <col min="8165" max="8165" width="11.42578125" style="1"/>
    <col min="8166" max="8166" width="16.28515625" style="1" bestFit="1" customWidth="1"/>
    <col min="8167" max="8408" width="11.42578125" style="1"/>
    <col min="8409" max="8409" width="0.140625" style="1" customWidth="1"/>
    <col min="8410" max="8410" width="4.140625" style="1" customWidth="1"/>
    <col min="8411" max="8411" width="11.42578125" style="1"/>
    <col min="8412" max="8412" width="26.28515625" style="1" customWidth="1"/>
    <col min="8413" max="8413" width="15.5703125" style="1" customWidth="1"/>
    <col min="8414" max="8414" width="15.7109375" style="1" customWidth="1"/>
    <col min="8415" max="8415" width="15.42578125" style="1" customWidth="1"/>
    <col min="8416" max="8416" width="15.28515625" style="1" customWidth="1"/>
    <col min="8417" max="8417" width="15.7109375" style="1" customWidth="1"/>
    <col min="8418" max="8418" width="15.5703125" style="1" customWidth="1"/>
    <col min="8419" max="8419" width="11.42578125" style="1"/>
    <col min="8420" max="8420" width="16.85546875" style="1" bestFit="1" customWidth="1"/>
    <col min="8421" max="8421" width="11.42578125" style="1"/>
    <col min="8422" max="8422" width="16.28515625" style="1" bestFit="1" customWidth="1"/>
    <col min="8423" max="8664" width="11.42578125" style="1"/>
    <col min="8665" max="8665" width="0.140625" style="1" customWidth="1"/>
    <col min="8666" max="8666" width="4.140625" style="1" customWidth="1"/>
    <col min="8667" max="8667" width="11.42578125" style="1"/>
    <col min="8668" max="8668" width="26.28515625" style="1" customWidth="1"/>
    <col min="8669" max="8669" width="15.5703125" style="1" customWidth="1"/>
    <col min="8670" max="8670" width="15.7109375" style="1" customWidth="1"/>
    <col min="8671" max="8671" width="15.42578125" style="1" customWidth="1"/>
    <col min="8672" max="8672" width="15.28515625" style="1" customWidth="1"/>
    <col min="8673" max="8673" width="15.7109375" style="1" customWidth="1"/>
    <col min="8674" max="8674" width="15.5703125" style="1" customWidth="1"/>
    <col min="8675" max="8675" width="11.42578125" style="1"/>
    <col min="8676" max="8676" width="16.85546875" style="1" bestFit="1" customWidth="1"/>
    <col min="8677" max="8677" width="11.42578125" style="1"/>
    <col min="8678" max="8678" width="16.28515625" style="1" bestFit="1" customWidth="1"/>
    <col min="8679" max="8920" width="11.42578125" style="1"/>
    <col min="8921" max="8921" width="0.140625" style="1" customWidth="1"/>
    <col min="8922" max="8922" width="4.140625" style="1" customWidth="1"/>
    <col min="8923" max="8923" width="11.42578125" style="1"/>
    <col min="8924" max="8924" width="26.28515625" style="1" customWidth="1"/>
    <col min="8925" max="8925" width="15.5703125" style="1" customWidth="1"/>
    <col min="8926" max="8926" width="15.7109375" style="1" customWidth="1"/>
    <col min="8927" max="8927" width="15.42578125" style="1" customWidth="1"/>
    <col min="8928" max="8928" width="15.28515625" style="1" customWidth="1"/>
    <col min="8929" max="8929" width="15.7109375" style="1" customWidth="1"/>
    <col min="8930" max="8930" width="15.5703125" style="1" customWidth="1"/>
    <col min="8931" max="8931" width="11.42578125" style="1"/>
    <col min="8932" max="8932" width="16.85546875" style="1" bestFit="1" customWidth="1"/>
    <col min="8933" max="8933" width="11.42578125" style="1"/>
    <col min="8934" max="8934" width="16.28515625" style="1" bestFit="1" customWidth="1"/>
    <col min="8935" max="9176" width="11.42578125" style="1"/>
    <col min="9177" max="9177" width="0.140625" style="1" customWidth="1"/>
    <col min="9178" max="9178" width="4.140625" style="1" customWidth="1"/>
    <col min="9179" max="9179" width="11.42578125" style="1"/>
    <col min="9180" max="9180" width="26.28515625" style="1" customWidth="1"/>
    <col min="9181" max="9181" width="15.5703125" style="1" customWidth="1"/>
    <col min="9182" max="9182" width="15.7109375" style="1" customWidth="1"/>
    <col min="9183" max="9183" width="15.42578125" style="1" customWidth="1"/>
    <col min="9184" max="9184" width="15.28515625" style="1" customWidth="1"/>
    <col min="9185" max="9185" width="15.7109375" style="1" customWidth="1"/>
    <col min="9186" max="9186" width="15.5703125" style="1" customWidth="1"/>
    <col min="9187" max="9187" width="11.42578125" style="1"/>
    <col min="9188" max="9188" width="16.85546875" style="1" bestFit="1" customWidth="1"/>
    <col min="9189" max="9189" width="11.42578125" style="1"/>
    <col min="9190" max="9190" width="16.28515625" style="1" bestFit="1" customWidth="1"/>
    <col min="9191" max="9432" width="11.42578125" style="1"/>
    <col min="9433" max="9433" width="0.140625" style="1" customWidth="1"/>
    <col min="9434" max="9434" width="4.140625" style="1" customWidth="1"/>
    <col min="9435" max="9435" width="11.42578125" style="1"/>
    <col min="9436" max="9436" width="26.28515625" style="1" customWidth="1"/>
    <col min="9437" max="9437" width="15.5703125" style="1" customWidth="1"/>
    <col min="9438" max="9438" width="15.7109375" style="1" customWidth="1"/>
    <col min="9439" max="9439" width="15.42578125" style="1" customWidth="1"/>
    <col min="9440" max="9440" width="15.28515625" style="1" customWidth="1"/>
    <col min="9441" max="9441" width="15.7109375" style="1" customWidth="1"/>
    <col min="9442" max="9442" width="15.5703125" style="1" customWidth="1"/>
    <col min="9443" max="9443" width="11.42578125" style="1"/>
    <col min="9444" max="9444" width="16.85546875" style="1" bestFit="1" customWidth="1"/>
    <col min="9445" max="9445" width="11.42578125" style="1"/>
    <col min="9446" max="9446" width="16.28515625" style="1" bestFit="1" customWidth="1"/>
    <col min="9447" max="9688" width="11.42578125" style="1"/>
    <col min="9689" max="9689" width="0.140625" style="1" customWidth="1"/>
    <col min="9690" max="9690" width="4.140625" style="1" customWidth="1"/>
    <col min="9691" max="9691" width="11.42578125" style="1"/>
    <col min="9692" max="9692" width="26.28515625" style="1" customWidth="1"/>
    <col min="9693" max="9693" width="15.5703125" style="1" customWidth="1"/>
    <col min="9694" max="9694" width="15.7109375" style="1" customWidth="1"/>
    <col min="9695" max="9695" width="15.42578125" style="1" customWidth="1"/>
    <col min="9696" max="9696" width="15.28515625" style="1" customWidth="1"/>
    <col min="9697" max="9697" width="15.7109375" style="1" customWidth="1"/>
    <col min="9698" max="9698" width="15.5703125" style="1" customWidth="1"/>
    <col min="9699" max="9699" width="11.42578125" style="1"/>
    <col min="9700" max="9700" width="16.85546875" style="1" bestFit="1" customWidth="1"/>
    <col min="9701" max="9701" width="11.42578125" style="1"/>
    <col min="9702" max="9702" width="16.28515625" style="1" bestFit="1" customWidth="1"/>
    <col min="9703" max="9944" width="11.42578125" style="1"/>
    <col min="9945" max="9945" width="0.140625" style="1" customWidth="1"/>
    <col min="9946" max="9946" width="4.140625" style="1" customWidth="1"/>
    <col min="9947" max="9947" width="11.42578125" style="1"/>
    <col min="9948" max="9948" width="26.28515625" style="1" customWidth="1"/>
    <col min="9949" max="9949" width="15.5703125" style="1" customWidth="1"/>
    <col min="9950" max="9950" width="15.7109375" style="1" customWidth="1"/>
    <col min="9951" max="9951" width="15.42578125" style="1" customWidth="1"/>
    <col min="9952" max="9952" width="15.28515625" style="1" customWidth="1"/>
    <col min="9953" max="9953" width="15.7109375" style="1" customWidth="1"/>
    <col min="9954" max="9954" width="15.5703125" style="1" customWidth="1"/>
    <col min="9955" max="9955" width="11.42578125" style="1"/>
    <col min="9956" max="9956" width="16.85546875" style="1" bestFit="1" customWidth="1"/>
    <col min="9957" max="9957" width="11.42578125" style="1"/>
    <col min="9958" max="9958" width="16.28515625" style="1" bestFit="1" customWidth="1"/>
    <col min="9959" max="10200" width="11.42578125" style="1"/>
    <col min="10201" max="10201" width="0.140625" style="1" customWidth="1"/>
    <col min="10202" max="10202" width="4.140625" style="1" customWidth="1"/>
    <col min="10203" max="10203" width="11.42578125" style="1"/>
    <col min="10204" max="10204" width="26.28515625" style="1" customWidth="1"/>
    <col min="10205" max="10205" width="15.5703125" style="1" customWidth="1"/>
    <col min="10206" max="10206" width="15.7109375" style="1" customWidth="1"/>
    <col min="10207" max="10207" width="15.42578125" style="1" customWidth="1"/>
    <col min="10208" max="10208" width="15.28515625" style="1" customWidth="1"/>
    <col min="10209" max="10209" width="15.7109375" style="1" customWidth="1"/>
    <col min="10210" max="10210" width="15.5703125" style="1" customWidth="1"/>
    <col min="10211" max="10211" width="11.42578125" style="1"/>
    <col min="10212" max="10212" width="16.85546875" style="1" bestFit="1" customWidth="1"/>
    <col min="10213" max="10213" width="11.42578125" style="1"/>
    <col min="10214" max="10214" width="16.28515625" style="1" bestFit="1" customWidth="1"/>
    <col min="10215" max="10456" width="11.42578125" style="1"/>
    <col min="10457" max="10457" width="0.140625" style="1" customWidth="1"/>
    <col min="10458" max="10458" width="4.140625" style="1" customWidth="1"/>
    <col min="10459" max="10459" width="11.42578125" style="1"/>
    <col min="10460" max="10460" width="26.28515625" style="1" customWidth="1"/>
    <col min="10461" max="10461" width="15.5703125" style="1" customWidth="1"/>
    <col min="10462" max="10462" width="15.7109375" style="1" customWidth="1"/>
    <col min="10463" max="10463" width="15.42578125" style="1" customWidth="1"/>
    <col min="10464" max="10464" width="15.28515625" style="1" customWidth="1"/>
    <col min="10465" max="10465" width="15.7109375" style="1" customWidth="1"/>
    <col min="10466" max="10466" width="15.5703125" style="1" customWidth="1"/>
    <col min="10467" max="10467" width="11.42578125" style="1"/>
    <col min="10468" max="10468" width="16.85546875" style="1" bestFit="1" customWidth="1"/>
    <col min="10469" max="10469" width="11.42578125" style="1"/>
    <col min="10470" max="10470" width="16.28515625" style="1" bestFit="1" customWidth="1"/>
    <col min="10471" max="10712" width="11.42578125" style="1"/>
    <col min="10713" max="10713" width="0.140625" style="1" customWidth="1"/>
    <col min="10714" max="10714" width="4.140625" style="1" customWidth="1"/>
    <col min="10715" max="10715" width="11.42578125" style="1"/>
    <col min="10716" max="10716" width="26.28515625" style="1" customWidth="1"/>
    <col min="10717" max="10717" width="15.5703125" style="1" customWidth="1"/>
    <col min="10718" max="10718" width="15.7109375" style="1" customWidth="1"/>
    <col min="10719" max="10719" width="15.42578125" style="1" customWidth="1"/>
    <col min="10720" max="10720" width="15.28515625" style="1" customWidth="1"/>
    <col min="10721" max="10721" width="15.7109375" style="1" customWidth="1"/>
    <col min="10722" max="10722" width="15.5703125" style="1" customWidth="1"/>
    <col min="10723" max="10723" width="11.42578125" style="1"/>
    <col min="10724" max="10724" width="16.85546875" style="1" bestFit="1" customWidth="1"/>
    <col min="10725" max="10725" width="11.42578125" style="1"/>
    <col min="10726" max="10726" width="16.28515625" style="1" bestFit="1" customWidth="1"/>
    <col min="10727" max="10968" width="11.42578125" style="1"/>
    <col min="10969" max="10969" width="0.140625" style="1" customWidth="1"/>
    <col min="10970" max="10970" width="4.140625" style="1" customWidth="1"/>
    <col min="10971" max="10971" width="11.42578125" style="1"/>
    <col min="10972" max="10972" width="26.28515625" style="1" customWidth="1"/>
    <col min="10973" max="10973" width="15.5703125" style="1" customWidth="1"/>
    <col min="10974" max="10974" width="15.7109375" style="1" customWidth="1"/>
    <col min="10975" max="10975" width="15.42578125" style="1" customWidth="1"/>
    <col min="10976" max="10976" width="15.28515625" style="1" customWidth="1"/>
    <col min="10977" max="10977" width="15.7109375" style="1" customWidth="1"/>
    <col min="10978" max="10978" width="15.5703125" style="1" customWidth="1"/>
    <col min="10979" max="10979" width="11.42578125" style="1"/>
    <col min="10980" max="10980" width="16.85546875" style="1" bestFit="1" customWidth="1"/>
    <col min="10981" max="10981" width="11.42578125" style="1"/>
    <col min="10982" max="10982" width="16.28515625" style="1" bestFit="1" customWidth="1"/>
    <col min="10983" max="11224" width="11.42578125" style="1"/>
    <col min="11225" max="11225" width="0.140625" style="1" customWidth="1"/>
    <col min="11226" max="11226" width="4.140625" style="1" customWidth="1"/>
    <col min="11227" max="11227" width="11.42578125" style="1"/>
    <col min="11228" max="11228" width="26.28515625" style="1" customWidth="1"/>
    <col min="11229" max="11229" width="15.5703125" style="1" customWidth="1"/>
    <col min="11230" max="11230" width="15.7109375" style="1" customWidth="1"/>
    <col min="11231" max="11231" width="15.42578125" style="1" customWidth="1"/>
    <col min="11232" max="11232" width="15.28515625" style="1" customWidth="1"/>
    <col min="11233" max="11233" width="15.7109375" style="1" customWidth="1"/>
    <col min="11234" max="11234" width="15.5703125" style="1" customWidth="1"/>
    <col min="11235" max="11235" width="11.42578125" style="1"/>
    <col min="11236" max="11236" width="16.85546875" style="1" bestFit="1" customWidth="1"/>
    <col min="11237" max="11237" width="11.42578125" style="1"/>
    <col min="11238" max="11238" width="16.28515625" style="1" bestFit="1" customWidth="1"/>
    <col min="11239" max="11480" width="11.42578125" style="1"/>
    <col min="11481" max="11481" width="0.140625" style="1" customWidth="1"/>
    <col min="11482" max="11482" width="4.140625" style="1" customWidth="1"/>
    <col min="11483" max="11483" width="11.42578125" style="1"/>
    <col min="11484" max="11484" width="26.28515625" style="1" customWidth="1"/>
    <col min="11485" max="11485" width="15.5703125" style="1" customWidth="1"/>
    <col min="11486" max="11486" width="15.7109375" style="1" customWidth="1"/>
    <col min="11487" max="11487" width="15.42578125" style="1" customWidth="1"/>
    <col min="11488" max="11488" width="15.28515625" style="1" customWidth="1"/>
    <col min="11489" max="11489" width="15.7109375" style="1" customWidth="1"/>
    <col min="11490" max="11490" width="15.5703125" style="1" customWidth="1"/>
    <col min="11491" max="11491" width="11.42578125" style="1"/>
    <col min="11492" max="11492" width="16.85546875" style="1" bestFit="1" customWidth="1"/>
    <col min="11493" max="11493" width="11.42578125" style="1"/>
    <col min="11494" max="11494" width="16.28515625" style="1" bestFit="1" customWidth="1"/>
    <col min="11495" max="11736" width="11.42578125" style="1"/>
    <col min="11737" max="11737" width="0.140625" style="1" customWidth="1"/>
    <col min="11738" max="11738" width="4.140625" style="1" customWidth="1"/>
    <col min="11739" max="11739" width="11.42578125" style="1"/>
    <col min="11740" max="11740" width="26.28515625" style="1" customWidth="1"/>
    <col min="11741" max="11741" width="15.5703125" style="1" customWidth="1"/>
    <col min="11742" max="11742" width="15.7109375" style="1" customWidth="1"/>
    <col min="11743" max="11743" width="15.42578125" style="1" customWidth="1"/>
    <col min="11744" max="11744" width="15.28515625" style="1" customWidth="1"/>
    <col min="11745" max="11745" width="15.7109375" style="1" customWidth="1"/>
    <col min="11746" max="11746" width="15.5703125" style="1" customWidth="1"/>
    <col min="11747" max="11747" width="11.42578125" style="1"/>
    <col min="11748" max="11748" width="16.85546875" style="1" bestFit="1" customWidth="1"/>
    <col min="11749" max="11749" width="11.42578125" style="1"/>
    <col min="11750" max="11750" width="16.28515625" style="1" bestFit="1" customWidth="1"/>
    <col min="11751" max="11992" width="11.42578125" style="1"/>
    <col min="11993" max="11993" width="0.140625" style="1" customWidth="1"/>
    <col min="11994" max="11994" width="4.140625" style="1" customWidth="1"/>
    <col min="11995" max="11995" width="11.42578125" style="1"/>
    <col min="11996" max="11996" width="26.28515625" style="1" customWidth="1"/>
    <col min="11997" max="11997" width="15.5703125" style="1" customWidth="1"/>
    <col min="11998" max="11998" width="15.7109375" style="1" customWidth="1"/>
    <col min="11999" max="11999" width="15.42578125" style="1" customWidth="1"/>
    <col min="12000" max="12000" width="15.28515625" style="1" customWidth="1"/>
    <col min="12001" max="12001" width="15.7109375" style="1" customWidth="1"/>
    <col min="12002" max="12002" width="15.5703125" style="1" customWidth="1"/>
    <col min="12003" max="12003" width="11.42578125" style="1"/>
    <col min="12004" max="12004" width="16.85546875" style="1" bestFit="1" customWidth="1"/>
    <col min="12005" max="12005" width="11.42578125" style="1"/>
    <col min="12006" max="12006" width="16.28515625" style="1" bestFit="1" customWidth="1"/>
    <col min="12007" max="12248" width="11.42578125" style="1"/>
    <col min="12249" max="12249" width="0.140625" style="1" customWidth="1"/>
    <col min="12250" max="12250" width="4.140625" style="1" customWidth="1"/>
    <col min="12251" max="12251" width="11.42578125" style="1"/>
    <col min="12252" max="12252" width="26.28515625" style="1" customWidth="1"/>
    <col min="12253" max="12253" width="15.5703125" style="1" customWidth="1"/>
    <col min="12254" max="12254" width="15.7109375" style="1" customWidth="1"/>
    <col min="12255" max="12255" width="15.42578125" style="1" customWidth="1"/>
    <col min="12256" max="12256" width="15.28515625" style="1" customWidth="1"/>
    <col min="12257" max="12257" width="15.7109375" style="1" customWidth="1"/>
    <col min="12258" max="12258" width="15.5703125" style="1" customWidth="1"/>
    <col min="12259" max="12259" width="11.42578125" style="1"/>
    <col min="12260" max="12260" width="16.85546875" style="1" bestFit="1" customWidth="1"/>
    <col min="12261" max="12261" width="11.42578125" style="1"/>
    <col min="12262" max="12262" width="16.28515625" style="1" bestFit="1" customWidth="1"/>
    <col min="12263" max="12504" width="11.42578125" style="1"/>
    <col min="12505" max="12505" width="0.140625" style="1" customWidth="1"/>
    <col min="12506" max="12506" width="4.140625" style="1" customWidth="1"/>
    <col min="12507" max="12507" width="11.42578125" style="1"/>
    <col min="12508" max="12508" width="26.28515625" style="1" customWidth="1"/>
    <col min="12509" max="12509" width="15.5703125" style="1" customWidth="1"/>
    <col min="12510" max="12510" width="15.7109375" style="1" customWidth="1"/>
    <col min="12511" max="12511" width="15.42578125" style="1" customWidth="1"/>
    <col min="12512" max="12512" width="15.28515625" style="1" customWidth="1"/>
    <col min="12513" max="12513" width="15.7109375" style="1" customWidth="1"/>
    <col min="12514" max="12514" width="15.5703125" style="1" customWidth="1"/>
    <col min="12515" max="12515" width="11.42578125" style="1"/>
    <col min="12516" max="12516" width="16.85546875" style="1" bestFit="1" customWidth="1"/>
    <col min="12517" max="12517" width="11.42578125" style="1"/>
    <col min="12518" max="12518" width="16.28515625" style="1" bestFit="1" customWidth="1"/>
    <col min="12519" max="12760" width="11.42578125" style="1"/>
    <col min="12761" max="12761" width="0.140625" style="1" customWidth="1"/>
    <col min="12762" max="12762" width="4.140625" style="1" customWidth="1"/>
    <col min="12763" max="12763" width="11.42578125" style="1"/>
    <col min="12764" max="12764" width="26.28515625" style="1" customWidth="1"/>
    <col min="12765" max="12765" width="15.5703125" style="1" customWidth="1"/>
    <col min="12766" max="12766" width="15.7109375" style="1" customWidth="1"/>
    <col min="12767" max="12767" width="15.42578125" style="1" customWidth="1"/>
    <col min="12768" max="12768" width="15.28515625" style="1" customWidth="1"/>
    <col min="12769" max="12769" width="15.7109375" style="1" customWidth="1"/>
    <col min="12770" max="12770" width="15.5703125" style="1" customWidth="1"/>
    <col min="12771" max="12771" width="11.42578125" style="1"/>
    <col min="12772" max="12772" width="16.85546875" style="1" bestFit="1" customWidth="1"/>
    <col min="12773" max="12773" width="11.42578125" style="1"/>
    <col min="12774" max="12774" width="16.28515625" style="1" bestFit="1" customWidth="1"/>
    <col min="12775" max="13016" width="11.42578125" style="1"/>
    <col min="13017" max="13017" width="0.140625" style="1" customWidth="1"/>
    <col min="13018" max="13018" width="4.140625" style="1" customWidth="1"/>
    <col min="13019" max="13019" width="11.42578125" style="1"/>
    <col min="13020" max="13020" width="26.28515625" style="1" customWidth="1"/>
    <col min="13021" max="13021" width="15.5703125" style="1" customWidth="1"/>
    <col min="13022" max="13022" width="15.7109375" style="1" customWidth="1"/>
    <col min="13023" max="13023" width="15.42578125" style="1" customWidth="1"/>
    <col min="13024" max="13024" width="15.28515625" style="1" customWidth="1"/>
    <col min="13025" max="13025" width="15.7109375" style="1" customWidth="1"/>
    <col min="13026" max="13026" width="15.5703125" style="1" customWidth="1"/>
    <col min="13027" max="13027" width="11.42578125" style="1"/>
    <col min="13028" max="13028" width="16.85546875" style="1" bestFit="1" customWidth="1"/>
    <col min="13029" max="13029" width="11.42578125" style="1"/>
    <col min="13030" max="13030" width="16.28515625" style="1" bestFit="1" customWidth="1"/>
    <col min="13031" max="13272" width="11.42578125" style="1"/>
    <col min="13273" max="13273" width="0.140625" style="1" customWidth="1"/>
    <col min="13274" max="13274" width="4.140625" style="1" customWidth="1"/>
    <col min="13275" max="13275" width="11.42578125" style="1"/>
    <col min="13276" max="13276" width="26.28515625" style="1" customWidth="1"/>
    <col min="13277" max="13277" width="15.5703125" style="1" customWidth="1"/>
    <col min="13278" max="13278" width="15.7109375" style="1" customWidth="1"/>
    <col min="13279" max="13279" width="15.42578125" style="1" customWidth="1"/>
    <col min="13280" max="13280" width="15.28515625" style="1" customWidth="1"/>
    <col min="13281" max="13281" width="15.7109375" style="1" customWidth="1"/>
    <col min="13282" max="13282" width="15.5703125" style="1" customWidth="1"/>
    <col min="13283" max="13283" width="11.42578125" style="1"/>
    <col min="13284" max="13284" width="16.85546875" style="1" bestFit="1" customWidth="1"/>
    <col min="13285" max="13285" width="11.42578125" style="1"/>
    <col min="13286" max="13286" width="16.28515625" style="1" bestFit="1" customWidth="1"/>
    <col min="13287" max="13528" width="11.42578125" style="1"/>
    <col min="13529" max="13529" width="0.140625" style="1" customWidth="1"/>
    <col min="13530" max="13530" width="4.140625" style="1" customWidth="1"/>
    <col min="13531" max="13531" width="11.42578125" style="1"/>
    <col min="13532" max="13532" width="26.28515625" style="1" customWidth="1"/>
    <col min="13533" max="13533" width="15.5703125" style="1" customWidth="1"/>
    <col min="13534" max="13534" width="15.7109375" style="1" customWidth="1"/>
    <col min="13535" max="13535" width="15.42578125" style="1" customWidth="1"/>
    <col min="13536" max="13536" width="15.28515625" style="1" customWidth="1"/>
    <col min="13537" max="13537" width="15.7109375" style="1" customWidth="1"/>
    <col min="13538" max="13538" width="15.5703125" style="1" customWidth="1"/>
    <col min="13539" max="13539" width="11.42578125" style="1"/>
    <col min="13540" max="13540" width="16.85546875" style="1" bestFit="1" customWidth="1"/>
    <col min="13541" max="13541" width="11.42578125" style="1"/>
    <col min="13542" max="13542" width="16.28515625" style="1" bestFit="1" customWidth="1"/>
    <col min="13543" max="13784" width="11.42578125" style="1"/>
    <col min="13785" max="13785" width="0.140625" style="1" customWidth="1"/>
    <col min="13786" max="13786" width="4.140625" style="1" customWidth="1"/>
    <col min="13787" max="13787" width="11.42578125" style="1"/>
    <col min="13788" max="13788" width="26.28515625" style="1" customWidth="1"/>
    <col min="13789" max="13789" width="15.5703125" style="1" customWidth="1"/>
    <col min="13790" max="13790" width="15.7109375" style="1" customWidth="1"/>
    <col min="13791" max="13791" width="15.42578125" style="1" customWidth="1"/>
    <col min="13792" max="13792" width="15.28515625" style="1" customWidth="1"/>
    <col min="13793" max="13793" width="15.7109375" style="1" customWidth="1"/>
    <col min="13794" max="13794" width="15.5703125" style="1" customWidth="1"/>
    <col min="13795" max="13795" width="11.42578125" style="1"/>
    <col min="13796" max="13796" width="16.85546875" style="1" bestFit="1" customWidth="1"/>
    <col min="13797" max="13797" width="11.42578125" style="1"/>
    <col min="13798" max="13798" width="16.28515625" style="1" bestFit="1" customWidth="1"/>
    <col min="13799" max="14040" width="11.42578125" style="1"/>
    <col min="14041" max="14041" width="0.140625" style="1" customWidth="1"/>
    <col min="14042" max="14042" width="4.140625" style="1" customWidth="1"/>
    <col min="14043" max="14043" width="11.42578125" style="1"/>
    <col min="14044" max="14044" width="26.28515625" style="1" customWidth="1"/>
    <col min="14045" max="14045" width="15.5703125" style="1" customWidth="1"/>
    <col min="14046" max="14046" width="15.7109375" style="1" customWidth="1"/>
    <col min="14047" max="14047" width="15.42578125" style="1" customWidth="1"/>
    <col min="14048" max="14048" width="15.28515625" style="1" customWidth="1"/>
    <col min="14049" max="14049" width="15.7109375" style="1" customWidth="1"/>
    <col min="14050" max="14050" width="15.5703125" style="1" customWidth="1"/>
    <col min="14051" max="14051" width="11.42578125" style="1"/>
    <col min="14052" max="14052" width="16.85546875" style="1" bestFit="1" customWidth="1"/>
    <col min="14053" max="14053" width="11.42578125" style="1"/>
    <col min="14054" max="14054" width="16.28515625" style="1" bestFit="1" customWidth="1"/>
    <col min="14055" max="14296" width="11.42578125" style="1"/>
    <col min="14297" max="14297" width="0.140625" style="1" customWidth="1"/>
    <col min="14298" max="14298" width="4.140625" style="1" customWidth="1"/>
    <col min="14299" max="14299" width="11.42578125" style="1"/>
    <col min="14300" max="14300" width="26.28515625" style="1" customWidth="1"/>
    <col min="14301" max="14301" width="15.5703125" style="1" customWidth="1"/>
    <col min="14302" max="14302" width="15.7109375" style="1" customWidth="1"/>
    <col min="14303" max="14303" width="15.42578125" style="1" customWidth="1"/>
    <col min="14304" max="14304" width="15.28515625" style="1" customWidth="1"/>
    <col min="14305" max="14305" width="15.7109375" style="1" customWidth="1"/>
    <col min="14306" max="14306" width="15.5703125" style="1" customWidth="1"/>
    <col min="14307" max="14307" width="11.42578125" style="1"/>
    <col min="14308" max="14308" width="16.85546875" style="1" bestFit="1" customWidth="1"/>
    <col min="14309" max="14309" width="11.42578125" style="1"/>
    <col min="14310" max="14310" width="16.28515625" style="1" bestFit="1" customWidth="1"/>
    <col min="14311" max="14552" width="11.42578125" style="1"/>
    <col min="14553" max="14553" width="0.140625" style="1" customWidth="1"/>
    <col min="14554" max="14554" width="4.140625" style="1" customWidth="1"/>
    <col min="14555" max="14555" width="11.42578125" style="1"/>
    <col min="14556" max="14556" width="26.28515625" style="1" customWidth="1"/>
    <col min="14557" max="14557" width="15.5703125" style="1" customWidth="1"/>
    <col min="14558" max="14558" width="15.7109375" style="1" customWidth="1"/>
    <col min="14559" max="14559" width="15.42578125" style="1" customWidth="1"/>
    <col min="14560" max="14560" width="15.28515625" style="1" customWidth="1"/>
    <col min="14561" max="14561" width="15.7109375" style="1" customWidth="1"/>
    <col min="14562" max="14562" width="15.5703125" style="1" customWidth="1"/>
    <col min="14563" max="14563" width="11.42578125" style="1"/>
    <col min="14564" max="14564" width="16.85546875" style="1" bestFit="1" customWidth="1"/>
    <col min="14565" max="14565" width="11.42578125" style="1"/>
    <col min="14566" max="14566" width="16.28515625" style="1" bestFit="1" customWidth="1"/>
    <col min="14567" max="14808" width="11.42578125" style="1"/>
    <col min="14809" max="14809" width="0.140625" style="1" customWidth="1"/>
    <col min="14810" max="14810" width="4.140625" style="1" customWidth="1"/>
    <col min="14811" max="14811" width="11.42578125" style="1"/>
    <col min="14812" max="14812" width="26.28515625" style="1" customWidth="1"/>
    <col min="14813" max="14813" width="15.5703125" style="1" customWidth="1"/>
    <col min="14814" max="14814" width="15.7109375" style="1" customWidth="1"/>
    <col min="14815" max="14815" width="15.42578125" style="1" customWidth="1"/>
    <col min="14816" max="14816" width="15.28515625" style="1" customWidth="1"/>
    <col min="14817" max="14817" width="15.7109375" style="1" customWidth="1"/>
    <col min="14818" max="14818" width="15.5703125" style="1" customWidth="1"/>
    <col min="14819" max="14819" width="11.42578125" style="1"/>
    <col min="14820" max="14820" width="16.85546875" style="1" bestFit="1" customWidth="1"/>
    <col min="14821" max="14821" width="11.42578125" style="1"/>
    <col min="14822" max="14822" width="16.28515625" style="1" bestFit="1" customWidth="1"/>
    <col min="14823" max="15064" width="11.42578125" style="1"/>
    <col min="15065" max="15065" width="0.140625" style="1" customWidth="1"/>
    <col min="15066" max="15066" width="4.140625" style="1" customWidth="1"/>
    <col min="15067" max="15067" width="11.42578125" style="1"/>
    <col min="15068" max="15068" width="26.28515625" style="1" customWidth="1"/>
    <col min="15069" max="15069" width="15.5703125" style="1" customWidth="1"/>
    <col min="15070" max="15070" width="15.7109375" style="1" customWidth="1"/>
    <col min="15071" max="15071" width="15.42578125" style="1" customWidth="1"/>
    <col min="15072" max="15072" width="15.28515625" style="1" customWidth="1"/>
    <col min="15073" max="15073" width="15.7109375" style="1" customWidth="1"/>
    <col min="15074" max="15074" width="15.5703125" style="1" customWidth="1"/>
    <col min="15075" max="15075" width="11.42578125" style="1"/>
    <col min="15076" max="15076" width="16.85546875" style="1" bestFit="1" customWidth="1"/>
    <col min="15077" max="15077" width="11.42578125" style="1"/>
    <col min="15078" max="15078" width="16.28515625" style="1" bestFit="1" customWidth="1"/>
    <col min="15079" max="15320" width="11.42578125" style="1"/>
    <col min="15321" max="15321" width="0.140625" style="1" customWidth="1"/>
    <col min="15322" max="15322" width="4.140625" style="1" customWidth="1"/>
    <col min="15323" max="15323" width="11.42578125" style="1"/>
    <col min="15324" max="15324" width="26.28515625" style="1" customWidth="1"/>
    <col min="15325" max="15325" width="15.5703125" style="1" customWidth="1"/>
    <col min="15326" max="15326" width="15.7109375" style="1" customWidth="1"/>
    <col min="15327" max="15327" width="15.42578125" style="1" customWidth="1"/>
    <col min="15328" max="15328" width="15.28515625" style="1" customWidth="1"/>
    <col min="15329" max="15329" width="15.7109375" style="1" customWidth="1"/>
    <col min="15330" max="15330" width="15.5703125" style="1" customWidth="1"/>
    <col min="15331" max="15331" width="11.42578125" style="1"/>
    <col min="15332" max="15332" width="16.85546875" style="1" bestFit="1" customWidth="1"/>
    <col min="15333" max="15333" width="11.42578125" style="1"/>
    <col min="15334" max="15334" width="16.28515625" style="1" bestFit="1" customWidth="1"/>
    <col min="15335" max="15576" width="11.42578125" style="1"/>
    <col min="15577" max="15577" width="0.140625" style="1" customWidth="1"/>
    <col min="15578" max="15578" width="4.140625" style="1" customWidth="1"/>
    <col min="15579" max="15579" width="11.42578125" style="1"/>
    <col min="15580" max="15580" width="26.28515625" style="1" customWidth="1"/>
    <col min="15581" max="15581" width="15.5703125" style="1" customWidth="1"/>
    <col min="15582" max="15582" width="15.7109375" style="1" customWidth="1"/>
    <col min="15583" max="15583" width="15.42578125" style="1" customWidth="1"/>
    <col min="15584" max="15584" width="15.28515625" style="1" customWidth="1"/>
    <col min="15585" max="15585" width="15.7109375" style="1" customWidth="1"/>
    <col min="15586" max="15586" width="15.5703125" style="1" customWidth="1"/>
    <col min="15587" max="15587" width="11.42578125" style="1"/>
    <col min="15588" max="15588" width="16.85546875" style="1" bestFit="1" customWidth="1"/>
    <col min="15589" max="15589" width="11.42578125" style="1"/>
    <col min="15590" max="15590" width="16.28515625" style="1" bestFit="1" customWidth="1"/>
    <col min="15591" max="15832" width="11.42578125" style="1"/>
    <col min="15833" max="15833" width="0.140625" style="1" customWidth="1"/>
    <col min="15834" max="15834" width="4.140625" style="1" customWidth="1"/>
    <col min="15835" max="15835" width="11.42578125" style="1"/>
    <col min="15836" max="15836" width="26.28515625" style="1" customWidth="1"/>
    <col min="15837" max="15837" width="15.5703125" style="1" customWidth="1"/>
    <col min="15838" max="15838" width="15.7109375" style="1" customWidth="1"/>
    <col min="15839" max="15839" width="15.42578125" style="1" customWidth="1"/>
    <col min="15840" max="15840" width="15.28515625" style="1" customWidth="1"/>
    <col min="15841" max="15841" width="15.7109375" style="1" customWidth="1"/>
    <col min="15842" max="15842" width="15.5703125" style="1" customWidth="1"/>
    <col min="15843" max="15843" width="11.42578125" style="1"/>
    <col min="15844" max="15844" width="16.85546875" style="1" bestFit="1" customWidth="1"/>
    <col min="15845" max="15845" width="11.42578125" style="1"/>
    <col min="15846" max="15846" width="16.28515625" style="1" bestFit="1" customWidth="1"/>
    <col min="15847" max="16384" width="11.42578125" style="1"/>
  </cols>
  <sheetData>
    <row r="1" spans="1:9" ht="23.25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4"/>
    </row>
    <row r="2" spans="1:9" x14ac:dyDescent="0.25">
      <c r="A2" s="125" t="s">
        <v>1</v>
      </c>
      <c r="B2" s="126"/>
      <c r="C2" s="126"/>
      <c r="D2" s="126"/>
      <c r="E2" s="126"/>
      <c r="F2" s="126"/>
      <c r="G2" s="126"/>
      <c r="H2" s="126"/>
      <c r="I2" s="127"/>
    </row>
    <row r="3" spans="1:9" x14ac:dyDescent="0.25">
      <c r="A3" s="125" t="s">
        <v>2</v>
      </c>
      <c r="B3" s="126"/>
      <c r="C3" s="126"/>
      <c r="D3" s="126"/>
      <c r="E3" s="126"/>
      <c r="F3" s="126"/>
      <c r="G3" s="126"/>
      <c r="H3" s="126"/>
      <c r="I3" s="127"/>
    </row>
    <row r="4" spans="1:9" ht="15.75" thickBot="1" x14ac:dyDescent="0.3">
      <c r="A4" s="128"/>
      <c r="B4" s="129"/>
      <c r="C4" s="129"/>
      <c r="D4" s="129"/>
      <c r="E4" s="129"/>
      <c r="F4" s="129"/>
      <c r="G4" s="129"/>
      <c r="H4" s="129"/>
      <c r="I4" s="130"/>
    </row>
    <row r="5" spans="1:9" x14ac:dyDescent="0.25">
      <c r="A5" s="106" t="s">
        <v>3</v>
      </c>
      <c r="B5" s="107"/>
      <c r="C5" s="108"/>
      <c r="D5" s="131" t="s">
        <v>4</v>
      </c>
      <c r="E5" s="132"/>
      <c r="F5" s="132"/>
      <c r="G5" s="132"/>
      <c r="H5" s="133"/>
      <c r="I5" s="74" t="s">
        <v>5</v>
      </c>
    </row>
    <row r="6" spans="1:9" ht="29.25" customHeight="1" x14ac:dyDescent="0.25">
      <c r="A6" s="109"/>
      <c r="B6" s="110"/>
      <c r="C6" s="111"/>
      <c r="D6" s="70" t="s">
        <v>6</v>
      </c>
      <c r="E6" s="72" t="s">
        <v>7</v>
      </c>
      <c r="F6" s="70" t="s">
        <v>8</v>
      </c>
      <c r="G6" s="70" t="s">
        <v>9</v>
      </c>
      <c r="H6" s="70" t="s">
        <v>10</v>
      </c>
      <c r="I6" s="75"/>
    </row>
    <row r="7" spans="1:9" ht="15.75" thickBot="1" x14ac:dyDescent="0.3">
      <c r="A7" s="112"/>
      <c r="B7" s="113"/>
      <c r="C7" s="114"/>
      <c r="D7" s="71"/>
      <c r="E7" s="73"/>
      <c r="F7" s="71"/>
      <c r="G7" s="71"/>
      <c r="H7" s="71"/>
      <c r="I7" s="76"/>
    </row>
    <row r="8" spans="1:9" ht="15" customHeight="1" x14ac:dyDescent="0.25">
      <c r="A8" s="146" t="s">
        <v>11</v>
      </c>
      <c r="B8" s="147"/>
      <c r="C8" s="147"/>
      <c r="D8" s="53">
        <v>0</v>
      </c>
      <c r="E8" s="53">
        <v>0</v>
      </c>
      <c r="F8" s="54">
        <f>D8+E8</f>
        <v>0</v>
      </c>
      <c r="G8" s="55">
        <v>0</v>
      </c>
      <c r="H8" s="55">
        <v>0</v>
      </c>
      <c r="I8" s="56">
        <f>H8-D8</f>
        <v>0</v>
      </c>
    </row>
    <row r="9" spans="1:9" ht="15" customHeight="1" x14ac:dyDescent="0.25">
      <c r="A9" s="148" t="s">
        <v>12</v>
      </c>
      <c r="B9" s="149"/>
      <c r="C9" s="149"/>
      <c r="D9" s="2">
        <v>0</v>
      </c>
      <c r="E9" s="2">
        <v>0</v>
      </c>
      <c r="F9" s="3">
        <f>D9+E9</f>
        <v>0</v>
      </c>
      <c r="G9" s="4">
        <v>0</v>
      </c>
      <c r="H9" s="4">
        <v>0</v>
      </c>
      <c r="I9" s="5">
        <f>H9-D9</f>
        <v>0</v>
      </c>
    </row>
    <row r="10" spans="1:9" ht="15" customHeight="1" x14ac:dyDescent="0.25">
      <c r="A10" s="148" t="s">
        <v>13</v>
      </c>
      <c r="B10" s="149"/>
      <c r="C10" s="149"/>
      <c r="D10" s="2">
        <v>0</v>
      </c>
      <c r="E10" s="2">
        <v>0</v>
      </c>
      <c r="F10" s="3">
        <f>D10+E10</f>
        <v>0</v>
      </c>
      <c r="G10" s="4">
        <v>0</v>
      </c>
      <c r="H10" s="4">
        <v>0</v>
      </c>
      <c r="I10" s="5">
        <f>H10-D10</f>
        <v>0</v>
      </c>
    </row>
    <row r="11" spans="1:9" ht="15" customHeight="1" x14ac:dyDescent="0.25">
      <c r="A11" s="117" t="s">
        <v>14</v>
      </c>
      <c r="B11" s="118"/>
      <c r="C11" s="118"/>
      <c r="D11" s="4">
        <v>0</v>
      </c>
      <c r="E11" s="4">
        <v>0</v>
      </c>
      <c r="F11" s="6">
        <f>D11+E11</f>
        <v>0</v>
      </c>
      <c r="G11" s="4">
        <v>0</v>
      </c>
      <c r="H11" s="7">
        <v>0</v>
      </c>
      <c r="I11" s="8">
        <f>H11-D11</f>
        <v>0</v>
      </c>
    </row>
    <row r="12" spans="1:9" ht="15" customHeight="1" x14ac:dyDescent="0.25">
      <c r="A12" s="117" t="s">
        <v>15</v>
      </c>
      <c r="B12" s="118"/>
      <c r="C12" s="118"/>
      <c r="D12" s="6">
        <v>98998</v>
      </c>
      <c r="E12" s="6">
        <v>55156.1</v>
      </c>
      <c r="F12" s="6">
        <f>SUM(F13:F14)</f>
        <v>154154.1</v>
      </c>
      <c r="G12" s="6">
        <v>114117.46</v>
      </c>
      <c r="H12" s="6">
        <v>114117.46</v>
      </c>
      <c r="I12" s="8">
        <f>SUM(I13:I14)</f>
        <v>15119.460000000006</v>
      </c>
    </row>
    <row r="13" spans="1:9" ht="15" customHeight="1" x14ac:dyDescent="0.25">
      <c r="A13" s="9"/>
      <c r="B13" s="84" t="s">
        <v>17</v>
      </c>
      <c r="C13" s="85"/>
      <c r="D13" s="10">
        <v>11002</v>
      </c>
      <c r="E13" s="10">
        <v>55156.1</v>
      </c>
      <c r="F13" s="10">
        <f>D13+E13</f>
        <v>66158.100000000006</v>
      </c>
      <c r="G13" s="10">
        <v>82896.710000000006</v>
      </c>
      <c r="H13" s="10">
        <v>82896.710000000006</v>
      </c>
      <c r="I13" s="11">
        <f>H13-D13</f>
        <v>71894.710000000006</v>
      </c>
    </row>
    <row r="14" spans="1:9" ht="15" customHeight="1" x14ac:dyDescent="0.25">
      <c r="A14" s="9"/>
      <c r="B14" s="84" t="s">
        <v>18</v>
      </c>
      <c r="C14" s="85"/>
      <c r="D14" s="10">
        <v>87996</v>
      </c>
      <c r="E14" s="10">
        <v>0</v>
      </c>
      <c r="F14" s="10">
        <f>D14+E14</f>
        <v>87996</v>
      </c>
      <c r="G14" s="10">
        <v>31220.75</v>
      </c>
      <c r="H14" s="10">
        <v>31220.75</v>
      </c>
      <c r="I14" s="11">
        <f>H14-D14</f>
        <v>-56775.25</v>
      </c>
    </row>
    <row r="15" spans="1:9" ht="15" customHeight="1" x14ac:dyDescent="0.25">
      <c r="A15" s="117" t="s">
        <v>19</v>
      </c>
      <c r="B15" s="118"/>
      <c r="C15" s="118"/>
      <c r="D15" s="6">
        <v>0</v>
      </c>
      <c r="E15" s="12">
        <v>0</v>
      </c>
      <c r="F15" s="6">
        <f>D15+E15</f>
        <v>0</v>
      </c>
      <c r="G15" s="6">
        <v>0</v>
      </c>
      <c r="H15" s="12">
        <v>0</v>
      </c>
      <c r="I15" s="8">
        <f>H15-D15</f>
        <v>0</v>
      </c>
    </row>
    <row r="16" spans="1:9" ht="25.5" customHeight="1" x14ac:dyDescent="0.25">
      <c r="A16" s="117" t="s">
        <v>20</v>
      </c>
      <c r="B16" s="118"/>
      <c r="C16" s="118"/>
      <c r="D16" s="13">
        <v>876527845.98000026</v>
      </c>
      <c r="E16" s="13">
        <v>39063480.479999997</v>
      </c>
      <c r="F16" s="13">
        <f>SUM(F17:F96)</f>
        <v>915591326.45999992</v>
      </c>
      <c r="G16" s="13">
        <v>778145579.2300005</v>
      </c>
      <c r="H16" s="13">
        <v>778145579.2300005</v>
      </c>
      <c r="I16" s="14">
        <f>SUM(I17:I96)</f>
        <v>-98382266.749999955</v>
      </c>
    </row>
    <row r="17" spans="1:9" ht="15" customHeight="1" x14ac:dyDescent="0.25">
      <c r="A17" s="50"/>
      <c r="B17" s="89" t="s">
        <v>21</v>
      </c>
      <c r="C17" s="90"/>
      <c r="D17" s="10">
        <v>302717703.56</v>
      </c>
      <c r="E17" s="10">
        <v>30148491.629999999</v>
      </c>
      <c r="F17" s="10">
        <f t="shared" ref="F17:F80" si="0">D17+E17</f>
        <v>332866195.19</v>
      </c>
      <c r="G17" s="10">
        <v>376053732.52999997</v>
      </c>
      <c r="H17" s="10">
        <v>376053732.53000003</v>
      </c>
      <c r="I17" s="11">
        <f t="shared" ref="I17:I80" si="1">H17-D17</f>
        <v>73336028.970000029</v>
      </c>
    </row>
    <row r="18" spans="1:9" ht="15" customHeight="1" x14ac:dyDescent="0.25">
      <c r="A18" s="50"/>
      <c r="B18" s="89" t="s">
        <v>22</v>
      </c>
      <c r="C18" s="90"/>
      <c r="D18" s="10">
        <v>369734418.94</v>
      </c>
      <c r="E18" s="10">
        <v>0</v>
      </c>
      <c r="F18" s="10">
        <f t="shared" si="0"/>
        <v>369734418.94</v>
      </c>
      <c r="G18" s="10">
        <v>230700139.81</v>
      </c>
      <c r="H18" s="10">
        <v>230700139.81</v>
      </c>
      <c r="I18" s="11">
        <f t="shared" si="1"/>
        <v>-139034279.13</v>
      </c>
    </row>
    <row r="19" spans="1:9" ht="15" customHeight="1" x14ac:dyDescent="0.25">
      <c r="A19" s="50"/>
      <c r="B19" s="89" t="s">
        <v>23</v>
      </c>
      <c r="C19" s="90"/>
      <c r="D19" s="10">
        <v>51132694.579999998</v>
      </c>
      <c r="E19" s="10">
        <v>0</v>
      </c>
      <c r="F19" s="10">
        <f t="shared" si="0"/>
        <v>51132694.579999998</v>
      </c>
      <c r="G19" s="10">
        <v>45997670.689999998</v>
      </c>
      <c r="H19" s="10">
        <v>45997670.689999998</v>
      </c>
      <c r="I19" s="11">
        <f t="shared" si="1"/>
        <v>-5135023.8900000006</v>
      </c>
    </row>
    <row r="20" spans="1:9" ht="15" customHeight="1" x14ac:dyDescent="0.25">
      <c r="A20" s="50"/>
      <c r="B20" s="89" t="s">
        <v>24</v>
      </c>
      <c r="C20" s="90"/>
      <c r="D20" s="10">
        <v>63233601.32</v>
      </c>
      <c r="E20" s="10">
        <v>-21341307.48</v>
      </c>
      <c r="F20" s="10">
        <f t="shared" si="0"/>
        <v>41892293.840000004</v>
      </c>
      <c r="G20" s="10">
        <v>38221785.880000003</v>
      </c>
      <c r="H20" s="10">
        <v>38221785.880000003</v>
      </c>
      <c r="I20" s="11">
        <f t="shared" si="1"/>
        <v>-25011815.439999998</v>
      </c>
    </row>
    <row r="21" spans="1:9" ht="15" customHeight="1" x14ac:dyDescent="0.25">
      <c r="A21" s="50"/>
      <c r="B21" s="89" t="s">
        <v>25</v>
      </c>
      <c r="C21" s="90"/>
      <c r="D21" s="10">
        <v>24356070.93</v>
      </c>
      <c r="E21" s="10">
        <v>0</v>
      </c>
      <c r="F21" s="10">
        <f t="shared" si="0"/>
        <v>24356070.93</v>
      </c>
      <c r="G21" s="10">
        <v>16666391.25</v>
      </c>
      <c r="H21" s="10">
        <v>16666391.250000002</v>
      </c>
      <c r="I21" s="11">
        <f t="shared" si="1"/>
        <v>-7689679.6799999978</v>
      </c>
    </row>
    <row r="22" spans="1:9" ht="15" customHeight="1" x14ac:dyDescent="0.25">
      <c r="A22" s="50"/>
      <c r="B22" s="89" t="s">
        <v>26</v>
      </c>
      <c r="C22" s="90"/>
      <c r="D22" s="10">
        <v>0</v>
      </c>
      <c r="E22" s="10">
        <v>130161.2</v>
      </c>
      <c r="F22" s="10">
        <f t="shared" si="0"/>
        <v>130161.2</v>
      </c>
      <c r="G22" s="10">
        <v>188211.08</v>
      </c>
      <c r="H22" s="10">
        <v>188211.08</v>
      </c>
      <c r="I22" s="11">
        <f t="shared" si="1"/>
        <v>188211.08</v>
      </c>
    </row>
    <row r="23" spans="1:9" ht="15" customHeight="1" x14ac:dyDescent="0.25">
      <c r="A23" s="50"/>
      <c r="B23" s="89" t="s">
        <v>27</v>
      </c>
      <c r="C23" s="90"/>
      <c r="D23" s="10">
        <v>1028613.64</v>
      </c>
      <c r="E23" s="10">
        <v>11699.91</v>
      </c>
      <c r="F23" s="10">
        <f t="shared" si="0"/>
        <v>1040313.55</v>
      </c>
      <c r="G23" s="10">
        <v>1308540.3899999999</v>
      </c>
      <c r="H23" s="10">
        <v>1308540.3899999999</v>
      </c>
      <c r="I23" s="11">
        <f t="shared" si="1"/>
        <v>279926.74999999988</v>
      </c>
    </row>
    <row r="24" spans="1:9" ht="15" customHeight="1" x14ac:dyDescent="0.25">
      <c r="A24" s="50"/>
      <c r="B24" s="89" t="s">
        <v>28</v>
      </c>
      <c r="C24" s="90"/>
      <c r="D24" s="10">
        <v>440834.44</v>
      </c>
      <c r="E24" s="10">
        <v>0</v>
      </c>
      <c r="F24" s="10">
        <f t="shared" si="0"/>
        <v>440834.44</v>
      </c>
      <c r="G24" s="10">
        <v>16178.36</v>
      </c>
      <c r="H24" s="10">
        <v>16178.36</v>
      </c>
      <c r="I24" s="11">
        <f t="shared" si="1"/>
        <v>-424656.08</v>
      </c>
    </row>
    <row r="25" spans="1:9" ht="15" customHeight="1" x14ac:dyDescent="0.25">
      <c r="A25" s="50"/>
      <c r="B25" s="89" t="s">
        <v>29</v>
      </c>
      <c r="C25" s="90"/>
      <c r="D25" s="10">
        <v>232590.38</v>
      </c>
      <c r="E25" s="10">
        <v>0</v>
      </c>
      <c r="F25" s="10">
        <f t="shared" si="0"/>
        <v>232590.38</v>
      </c>
      <c r="G25" s="10">
        <v>201609.34</v>
      </c>
      <c r="H25" s="10">
        <v>201609.34</v>
      </c>
      <c r="I25" s="11">
        <f t="shared" si="1"/>
        <v>-30981.040000000008</v>
      </c>
    </row>
    <row r="26" spans="1:9" ht="15" customHeight="1" x14ac:dyDescent="0.25">
      <c r="A26" s="50"/>
      <c r="B26" s="89" t="s">
        <v>30</v>
      </c>
      <c r="C26" s="90"/>
      <c r="D26" s="10">
        <v>99681.57</v>
      </c>
      <c r="E26" s="10">
        <v>0</v>
      </c>
      <c r="F26" s="10">
        <f t="shared" si="0"/>
        <v>99681.57</v>
      </c>
      <c r="G26" s="10">
        <v>9699.2000000000007</v>
      </c>
      <c r="H26" s="10">
        <v>9699.2000000000007</v>
      </c>
      <c r="I26" s="11">
        <f t="shared" si="1"/>
        <v>-89982.37000000001</v>
      </c>
    </row>
    <row r="27" spans="1:9" ht="15" customHeight="1" x14ac:dyDescent="0.25">
      <c r="A27" s="50"/>
      <c r="B27" s="89" t="s">
        <v>31</v>
      </c>
      <c r="C27" s="90"/>
      <c r="D27" s="10">
        <v>3520075.92</v>
      </c>
      <c r="E27" s="10">
        <v>0</v>
      </c>
      <c r="F27" s="10">
        <f t="shared" si="0"/>
        <v>3520075.92</v>
      </c>
      <c r="G27" s="10">
        <v>1696614.46</v>
      </c>
      <c r="H27" s="10">
        <v>1696614.46</v>
      </c>
      <c r="I27" s="11">
        <f t="shared" si="1"/>
        <v>-1823461.46</v>
      </c>
    </row>
    <row r="28" spans="1:9" ht="15" customHeight="1" x14ac:dyDescent="0.25">
      <c r="A28" s="50"/>
      <c r="B28" s="89" t="s">
        <v>32</v>
      </c>
      <c r="C28" s="90"/>
      <c r="D28" s="10">
        <v>1443.04</v>
      </c>
      <c r="E28" s="10">
        <v>2943.98</v>
      </c>
      <c r="F28" s="10">
        <f t="shared" si="0"/>
        <v>4387.0200000000004</v>
      </c>
      <c r="G28" s="10">
        <v>4726.4399999999996</v>
      </c>
      <c r="H28" s="10">
        <v>4726.4399999999996</v>
      </c>
      <c r="I28" s="11">
        <f t="shared" si="1"/>
        <v>3283.3999999999996</v>
      </c>
    </row>
    <row r="29" spans="1:9" ht="15" customHeight="1" x14ac:dyDescent="0.25">
      <c r="A29" s="50"/>
      <c r="B29" s="89" t="s">
        <v>33</v>
      </c>
      <c r="C29" s="90"/>
      <c r="D29" s="10">
        <v>0</v>
      </c>
      <c r="E29" s="10">
        <v>0</v>
      </c>
      <c r="F29" s="10">
        <f t="shared" si="0"/>
        <v>0</v>
      </c>
      <c r="G29" s="10">
        <v>0</v>
      </c>
      <c r="H29" s="10">
        <v>0</v>
      </c>
      <c r="I29" s="11">
        <f t="shared" si="1"/>
        <v>0</v>
      </c>
    </row>
    <row r="30" spans="1:9" ht="15" customHeight="1" x14ac:dyDescent="0.25">
      <c r="A30" s="50"/>
      <c r="B30" s="89" t="s">
        <v>34</v>
      </c>
      <c r="C30" s="90"/>
      <c r="D30" s="10">
        <v>0</v>
      </c>
      <c r="E30" s="10">
        <v>0</v>
      </c>
      <c r="F30" s="10">
        <f t="shared" si="0"/>
        <v>0</v>
      </c>
      <c r="G30" s="10">
        <v>0</v>
      </c>
      <c r="H30" s="10">
        <v>0</v>
      </c>
      <c r="I30" s="11">
        <f t="shared" si="1"/>
        <v>0</v>
      </c>
    </row>
    <row r="31" spans="1:9" ht="15" customHeight="1" x14ac:dyDescent="0.25">
      <c r="A31" s="50"/>
      <c r="B31" s="89" t="s">
        <v>35</v>
      </c>
      <c r="C31" s="90"/>
      <c r="D31" s="10">
        <v>19227.39</v>
      </c>
      <c r="E31" s="10">
        <v>16128.86</v>
      </c>
      <c r="F31" s="10">
        <f t="shared" si="0"/>
        <v>35356.25</v>
      </c>
      <c r="G31" s="10">
        <v>58097.39</v>
      </c>
      <c r="H31" s="10">
        <v>58097.39</v>
      </c>
      <c r="I31" s="11">
        <f t="shared" si="1"/>
        <v>38870</v>
      </c>
    </row>
    <row r="32" spans="1:9" ht="15" customHeight="1" x14ac:dyDescent="0.25">
      <c r="A32" s="50"/>
      <c r="B32" s="89" t="s">
        <v>36</v>
      </c>
      <c r="C32" s="90"/>
      <c r="D32" s="10">
        <v>3392455.2</v>
      </c>
      <c r="E32" s="10">
        <v>0</v>
      </c>
      <c r="F32" s="10">
        <f t="shared" si="0"/>
        <v>3392455.2</v>
      </c>
      <c r="G32" s="10">
        <v>2856969</v>
      </c>
      <c r="H32" s="10">
        <v>2856969</v>
      </c>
      <c r="I32" s="11">
        <f t="shared" si="1"/>
        <v>-535486.20000000019</v>
      </c>
    </row>
    <row r="33" spans="1:9" ht="15" customHeight="1" x14ac:dyDescent="0.25">
      <c r="A33" s="50"/>
      <c r="B33" s="89" t="s">
        <v>37</v>
      </c>
      <c r="C33" s="90"/>
      <c r="D33" s="10">
        <v>848113.8</v>
      </c>
      <c r="E33" s="10">
        <v>0</v>
      </c>
      <c r="F33" s="10">
        <f t="shared" si="0"/>
        <v>848113.8</v>
      </c>
      <c r="G33" s="10">
        <v>572879.47</v>
      </c>
      <c r="H33" s="10">
        <v>572879.47</v>
      </c>
      <c r="I33" s="11">
        <f t="shared" si="1"/>
        <v>-275234.33000000007</v>
      </c>
    </row>
    <row r="34" spans="1:9" ht="15" customHeight="1" x14ac:dyDescent="0.25">
      <c r="A34" s="50"/>
      <c r="B34" s="89" t="s">
        <v>38</v>
      </c>
      <c r="C34" s="90"/>
      <c r="D34" s="10">
        <v>2775645.12</v>
      </c>
      <c r="E34" s="10">
        <v>0</v>
      </c>
      <c r="F34" s="10">
        <f t="shared" si="0"/>
        <v>2775645.12</v>
      </c>
      <c r="G34" s="10">
        <v>1839120.88</v>
      </c>
      <c r="H34" s="10">
        <v>1839120.88</v>
      </c>
      <c r="I34" s="11">
        <f t="shared" si="1"/>
        <v>-936524.24000000022</v>
      </c>
    </row>
    <row r="35" spans="1:9" ht="15" customHeight="1" x14ac:dyDescent="0.25">
      <c r="A35" s="50"/>
      <c r="B35" s="89" t="s">
        <v>39</v>
      </c>
      <c r="C35" s="90"/>
      <c r="D35" s="10">
        <v>693911.28</v>
      </c>
      <c r="E35" s="10">
        <v>0</v>
      </c>
      <c r="F35" s="10">
        <f t="shared" si="0"/>
        <v>693911.28</v>
      </c>
      <c r="G35" s="10">
        <v>383739.36</v>
      </c>
      <c r="H35" s="10">
        <v>383739.36</v>
      </c>
      <c r="I35" s="11">
        <f t="shared" si="1"/>
        <v>-310171.92000000004</v>
      </c>
    </row>
    <row r="36" spans="1:9" ht="15" customHeight="1" x14ac:dyDescent="0.25">
      <c r="A36" s="50"/>
      <c r="B36" s="89" t="s">
        <v>40</v>
      </c>
      <c r="C36" s="90"/>
      <c r="D36" s="10">
        <v>304359.49</v>
      </c>
      <c r="E36" s="10">
        <v>0</v>
      </c>
      <c r="F36" s="10">
        <f t="shared" si="0"/>
        <v>304359.49</v>
      </c>
      <c r="G36" s="10">
        <v>274834.46000000002</v>
      </c>
      <c r="H36" s="10">
        <v>274834.46000000002</v>
      </c>
      <c r="I36" s="11">
        <f t="shared" si="1"/>
        <v>-29525.02999999997</v>
      </c>
    </row>
    <row r="37" spans="1:9" ht="15" customHeight="1" x14ac:dyDescent="0.25">
      <c r="A37" s="50"/>
      <c r="B37" s="89" t="s">
        <v>41</v>
      </c>
      <c r="C37" s="90"/>
      <c r="D37" s="10">
        <v>0</v>
      </c>
      <c r="E37" s="10">
        <v>18456.900000000001</v>
      </c>
      <c r="F37" s="10">
        <f t="shared" si="0"/>
        <v>18456.900000000001</v>
      </c>
      <c r="G37" s="10">
        <v>24428.25</v>
      </c>
      <c r="H37" s="10">
        <v>24428.25</v>
      </c>
      <c r="I37" s="11">
        <f t="shared" si="1"/>
        <v>24428.25</v>
      </c>
    </row>
    <row r="38" spans="1:9" ht="15" customHeight="1" x14ac:dyDescent="0.25">
      <c r="A38" s="50"/>
      <c r="B38" s="89" t="s">
        <v>42</v>
      </c>
      <c r="C38" s="90"/>
      <c r="D38" s="10">
        <v>63410.97</v>
      </c>
      <c r="E38" s="10">
        <v>336287.67</v>
      </c>
      <c r="F38" s="10">
        <f t="shared" si="0"/>
        <v>399698.64</v>
      </c>
      <c r="G38" s="10">
        <v>582058.91</v>
      </c>
      <c r="H38" s="10">
        <v>582058.91</v>
      </c>
      <c r="I38" s="11">
        <f t="shared" si="1"/>
        <v>518647.94000000006</v>
      </c>
    </row>
    <row r="39" spans="1:9" ht="15" customHeight="1" x14ac:dyDescent="0.25">
      <c r="A39" s="50"/>
      <c r="B39" s="89" t="s">
        <v>43</v>
      </c>
      <c r="C39" s="90"/>
      <c r="D39" s="10">
        <v>17605008</v>
      </c>
      <c r="E39" s="10">
        <v>0</v>
      </c>
      <c r="F39" s="10">
        <f t="shared" si="0"/>
        <v>17605008</v>
      </c>
      <c r="G39" s="10">
        <v>6977126.8600000003</v>
      </c>
      <c r="H39" s="10">
        <v>6977126.8600000003</v>
      </c>
      <c r="I39" s="11">
        <f t="shared" si="1"/>
        <v>-10627881.140000001</v>
      </c>
    </row>
    <row r="40" spans="1:9" ht="15" customHeight="1" x14ac:dyDescent="0.25">
      <c r="A40" s="50"/>
      <c r="B40" s="89" t="s">
        <v>44</v>
      </c>
      <c r="C40" s="90"/>
      <c r="D40" s="10">
        <v>2282639.46</v>
      </c>
      <c r="E40" s="10">
        <v>72943.45</v>
      </c>
      <c r="F40" s="10">
        <f t="shared" si="0"/>
        <v>2355582.91</v>
      </c>
      <c r="G40" s="10">
        <v>3337558.75</v>
      </c>
      <c r="H40" s="10">
        <v>3337558.75</v>
      </c>
      <c r="I40" s="11">
        <f t="shared" si="1"/>
        <v>1054919.29</v>
      </c>
    </row>
    <row r="41" spans="1:9" ht="15" customHeight="1" x14ac:dyDescent="0.25">
      <c r="A41" s="50"/>
      <c r="B41" s="89" t="s">
        <v>45</v>
      </c>
      <c r="C41" s="90"/>
      <c r="D41" s="10">
        <v>978274.04</v>
      </c>
      <c r="E41" s="10">
        <v>0</v>
      </c>
      <c r="F41" s="10">
        <f t="shared" si="0"/>
        <v>978274.04</v>
      </c>
      <c r="G41" s="10">
        <v>335053.42</v>
      </c>
      <c r="H41" s="10">
        <v>335053.42</v>
      </c>
      <c r="I41" s="11">
        <f t="shared" si="1"/>
        <v>-643220.62000000011</v>
      </c>
    </row>
    <row r="42" spans="1:9" ht="15" customHeight="1" x14ac:dyDescent="0.25">
      <c r="A42" s="50"/>
      <c r="B42" s="89" t="s">
        <v>46</v>
      </c>
      <c r="C42" s="90"/>
      <c r="D42" s="10">
        <v>21648.46</v>
      </c>
      <c r="E42" s="10">
        <v>23638.93</v>
      </c>
      <c r="F42" s="10">
        <f t="shared" si="0"/>
        <v>45287.39</v>
      </c>
      <c r="G42" s="10">
        <v>58015.64</v>
      </c>
      <c r="H42" s="10">
        <v>58015.64</v>
      </c>
      <c r="I42" s="11">
        <f t="shared" si="1"/>
        <v>36367.18</v>
      </c>
    </row>
    <row r="43" spans="1:9" ht="15" customHeight="1" x14ac:dyDescent="0.25">
      <c r="A43" s="50"/>
      <c r="B43" s="89" t="s">
        <v>47</v>
      </c>
      <c r="C43" s="90"/>
      <c r="D43" s="10">
        <v>9277.93</v>
      </c>
      <c r="E43" s="10">
        <v>22375.51</v>
      </c>
      <c r="F43" s="10">
        <f t="shared" si="0"/>
        <v>31653.439999999999</v>
      </c>
      <c r="G43" s="10">
        <v>47541.81</v>
      </c>
      <c r="H43" s="10">
        <v>47541.81</v>
      </c>
      <c r="I43" s="11">
        <f t="shared" si="1"/>
        <v>38263.879999999997</v>
      </c>
    </row>
    <row r="44" spans="1:9" ht="15" customHeight="1" x14ac:dyDescent="0.25">
      <c r="A44" s="50"/>
      <c r="B44" s="89" t="s">
        <v>48</v>
      </c>
      <c r="C44" s="90"/>
      <c r="D44" s="10">
        <v>3445888.87</v>
      </c>
      <c r="E44" s="10">
        <v>0</v>
      </c>
      <c r="F44" s="10">
        <f t="shared" si="0"/>
        <v>3445888.87</v>
      </c>
      <c r="G44" s="10">
        <v>3700487.69</v>
      </c>
      <c r="H44" s="10">
        <v>3700487.69</v>
      </c>
      <c r="I44" s="11">
        <f t="shared" si="1"/>
        <v>254598.81999999983</v>
      </c>
    </row>
    <row r="45" spans="1:9" ht="15" customHeight="1" x14ac:dyDescent="0.25">
      <c r="A45" s="50"/>
      <c r="B45" s="89" t="s">
        <v>49</v>
      </c>
      <c r="C45" s="90"/>
      <c r="D45" s="10">
        <v>861472.21</v>
      </c>
      <c r="E45" s="10">
        <v>90480.960000000006</v>
      </c>
      <c r="F45" s="10">
        <f t="shared" si="0"/>
        <v>951953.16999999993</v>
      </c>
      <c r="G45" s="10">
        <v>1375365.87</v>
      </c>
      <c r="H45" s="10">
        <v>1375365.87</v>
      </c>
      <c r="I45" s="11">
        <f t="shared" si="1"/>
        <v>513893.66000000015</v>
      </c>
    </row>
    <row r="46" spans="1:9" ht="15" customHeight="1" x14ac:dyDescent="0.25">
      <c r="A46" s="50"/>
      <c r="B46" s="89" t="s">
        <v>50</v>
      </c>
      <c r="C46" s="90"/>
      <c r="D46" s="10">
        <v>68173.52</v>
      </c>
      <c r="E46" s="10">
        <v>0</v>
      </c>
      <c r="F46" s="10">
        <f t="shared" si="0"/>
        <v>68173.52</v>
      </c>
      <c r="G46" s="10">
        <v>28456.44</v>
      </c>
      <c r="H46" s="10">
        <v>28456.44</v>
      </c>
      <c r="I46" s="11">
        <f t="shared" si="1"/>
        <v>-39717.08</v>
      </c>
    </row>
    <row r="47" spans="1:9" ht="15" customHeight="1" x14ac:dyDescent="0.25">
      <c r="A47" s="50"/>
      <c r="B47" s="89" t="s">
        <v>51</v>
      </c>
      <c r="C47" s="90"/>
      <c r="D47" s="10">
        <v>17043.36</v>
      </c>
      <c r="E47" s="10">
        <v>0</v>
      </c>
      <c r="F47" s="10">
        <f t="shared" si="0"/>
        <v>17043.36</v>
      </c>
      <c r="G47" s="10">
        <v>21668.04</v>
      </c>
      <c r="H47" s="10">
        <v>21668.04</v>
      </c>
      <c r="I47" s="11">
        <f t="shared" si="1"/>
        <v>4624.68</v>
      </c>
    </row>
    <row r="48" spans="1:9" ht="15" customHeight="1" x14ac:dyDescent="0.25">
      <c r="A48" s="50"/>
      <c r="B48" s="89" t="s">
        <v>52</v>
      </c>
      <c r="C48" s="90"/>
      <c r="D48" s="10">
        <v>11362.26</v>
      </c>
      <c r="E48" s="10">
        <v>0</v>
      </c>
      <c r="F48" s="10">
        <f t="shared" si="0"/>
        <v>11362.26</v>
      </c>
      <c r="G48" s="10">
        <v>25858.33</v>
      </c>
      <c r="H48" s="10">
        <v>25858.33</v>
      </c>
      <c r="I48" s="11">
        <f t="shared" si="1"/>
        <v>14496.070000000002</v>
      </c>
    </row>
    <row r="49" spans="1:9" ht="15" customHeight="1" x14ac:dyDescent="0.25">
      <c r="A49" s="50"/>
      <c r="B49" s="89" t="s">
        <v>53</v>
      </c>
      <c r="C49" s="90"/>
      <c r="D49" s="10">
        <v>2840.59</v>
      </c>
      <c r="E49" s="10">
        <v>3756.77</v>
      </c>
      <c r="F49" s="10">
        <f t="shared" si="0"/>
        <v>6597.3600000000006</v>
      </c>
      <c r="G49" s="10">
        <v>26113.69</v>
      </c>
      <c r="H49" s="10">
        <v>26113.69</v>
      </c>
      <c r="I49" s="11">
        <f t="shared" si="1"/>
        <v>23273.1</v>
      </c>
    </row>
    <row r="50" spans="1:9" ht="15" customHeight="1" x14ac:dyDescent="0.25">
      <c r="A50" s="50"/>
      <c r="B50" s="89" t="s">
        <v>54</v>
      </c>
      <c r="C50" s="90"/>
      <c r="D50" s="10">
        <v>791728.96</v>
      </c>
      <c r="E50" s="10">
        <v>0</v>
      </c>
      <c r="F50" s="10">
        <f t="shared" si="0"/>
        <v>791728.96</v>
      </c>
      <c r="G50" s="10">
        <v>728328</v>
      </c>
      <c r="H50" s="10">
        <v>728328</v>
      </c>
      <c r="I50" s="11">
        <f t="shared" si="1"/>
        <v>-63400.959999999963</v>
      </c>
    </row>
    <row r="51" spans="1:9" ht="15" customHeight="1" x14ac:dyDescent="0.25">
      <c r="A51" s="50"/>
      <c r="B51" s="89" t="s">
        <v>55</v>
      </c>
      <c r="C51" s="90"/>
      <c r="D51" s="10">
        <v>197932.23</v>
      </c>
      <c r="E51" s="10">
        <v>0</v>
      </c>
      <c r="F51" s="10">
        <f t="shared" si="0"/>
        <v>197932.23</v>
      </c>
      <c r="G51" s="10">
        <v>47551.63</v>
      </c>
      <c r="H51" s="10">
        <v>47551.63</v>
      </c>
      <c r="I51" s="11">
        <f t="shared" si="1"/>
        <v>-150380.6</v>
      </c>
    </row>
    <row r="52" spans="1:9" ht="15" customHeight="1" x14ac:dyDescent="0.25">
      <c r="A52" s="50"/>
      <c r="B52" s="89" t="s">
        <v>56</v>
      </c>
      <c r="C52" s="90"/>
      <c r="D52" s="10">
        <v>396040</v>
      </c>
      <c r="E52" s="10">
        <v>0</v>
      </c>
      <c r="F52" s="10">
        <f t="shared" si="0"/>
        <v>396040</v>
      </c>
      <c r="G52" s="10">
        <v>255401.99</v>
      </c>
      <c r="H52" s="10">
        <v>255401.99</v>
      </c>
      <c r="I52" s="11">
        <f t="shared" si="1"/>
        <v>-140638.01</v>
      </c>
    </row>
    <row r="53" spans="1:9" ht="15" customHeight="1" x14ac:dyDescent="0.25">
      <c r="A53" s="50"/>
      <c r="B53" s="89" t="s">
        <v>57</v>
      </c>
      <c r="C53" s="90"/>
      <c r="D53" s="10">
        <v>99009.99</v>
      </c>
      <c r="E53" s="10">
        <v>0</v>
      </c>
      <c r="F53" s="10">
        <f t="shared" si="0"/>
        <v>99009.99</v>
      </c>
      <c r="G53" s="10">
        <v>19947.89</v>
      </c>
      <c r="H53" s="10">
        <v>19947.89</v>
      </c>
      <c r="I53" s="11">
        <f t="shared" si="1"/>
        <v>-79062.100000000006</v>
      </c>
    </row>
    <row r="54" spans="1:9" ht="15" customHeight="1" x14ac:dyDescent="0.25">
      <c r="A54" s="50"/>
      <c r="B54" s="89" t="s">
        <v>58</v>
      </c>
      <c r="C54" s="90"/>
      <c r="D54" s="10">
        <v>59364.05</v>
      </c>
      <c r="E54" s="10">
        <v>0</v>
      </c>
      <c r="F54" s="10">
        <f t="shared" si="0"/>
        <v>59364.05</v>
      </c>
      <c r="G54" s="10">
        <v>46155.92</v>
      </c>
      <c r="H54" s="10">
        <v>46155.92</v>
      </c>
      <c r="I54" s="11">
        <f t="shared" si="1"/>
        <v>-13208.130000000005</v>
      </c>
    </row>
    <row r="55" spans="1:9" ht="15" customHeight="1" x14ac:dyDescent="0.25">
      <c r="A55" s="50"/>
      <c r="B55" s="89" t="s">
        <v>59</v>
      </c>
      <c r="C55" s="90"/>
      <c r="D55" s="10">
        <v>25441.74</v>
      </c>
      <c r="E55" s="10">
        <v>0</v>
      </c>
      <c r="F55" s="10">
        <f t="shared" si="0"/>
        <v>25441.74</v>
      </c>
      <c r="G55" s="10">
        <v>29475.97</v>
      </c>
      <c r="H55" s="10">
        <v>29475.97</v>
      </c>
      <c r="I55" s="11">
        <f t="shared" si="1"/>
        <v>4034.2299999999996</v>
      </c>
    </row>
    <row r="56" spans="1:9" ht="15" customHeight="1" x14ac:dyDescent="0.25">
      <c r="A56" s="50"/>
      <c r="B56" s="89" t="s">
        <v>60</v>
      </c>
      <c r="C56" s="90"/>
      <c r="D56" s="10">
        <v>122687.35</v>
      </c>
      <c r="E56" s="10">
        <v>0</v>
      </c>
      <c r="F56" s="10">
        <f t="shared" si="0"/>
        <v>122687.35</v>
      </c>
      <c r="G56" s="10">
        <v>28559.4</v>
      </c>
      <c r="H56" s="10">
        <v>28559.4</v>
      </c>
      <c r="I56" s="11">
        <f t="shared" si="1"/>
        <v>-94127.950000000012</v>
      </c>
    </row>
    <row r="57" spans="1:9" ht="15" customHeight="1" x14ac:dyDescent="0.25">
      <c r="A57" s="50"/>
      <c r="B57" s="89" t="s">
        <v>61</v>
      </c>
      <c r="C57" s="90"/>
      <c r="D57" s="10">
        <v>30671.83</v>
      </c>
      <c r="E57" s="10">
        <v>0</v>
      </c>
      <c r="F57" s="10">
        <f t="shared" si="0"/>
        <v>30671.83</v>
      </c>
      <c r="G57" s="10">
        <v>19271</v>
      </c>
      <c r="H57" s="10">
        <v>19271</v>
      </c>
      <c r="I57" s="11">
        <f t="shared" si="1"/>
        <v>-11400.830000000002</v>
      </c>
    </row>
    <row r="58" spans="1:9" ht="15" customHeight="1" x14ac:dyDescent="0.25">
      <c r="A58" s="50"/>
      <c r="B58" s="89" t="s">
        <v>62</v>
      </c>
      <c r="C58" s="90"/>
      <c r="D58" s="10">
        <v>2719165</v>
      </c>
      <c r="E58" s="10">
        <v>0</v>
      </c>
      <c r="F58" s="10">
        <f t="shared" si="0"/>
        <v>2719165</v>
      </c>
      <c r="G58" s="10">
        <v>3423075.12</v>
      </c>
      <c r="H58" s="10">
        <v>3423075.12</v>
      </c>
      <c r="I58" s="11">
        <f t="shared" si="1"/>
        <v>703910.12000000011</v>
      </c>
    </row>
    <row r="59" spans="1:9" ht="15" customHeight="1" x14ac:dyDescent="0.25">
      <c r="A59" s="50"/>
      <c r="B59" s="89" t="s">
        <v>63</v>
      </c>
      <c r="C59" s="90"/>
      <c r="D59" s="10">
        <v>679791.24</v>
      </c>
      <c r="E59" s="10">
        <v>0</v>
      </c>
      <c r="F59" s="10">
        <f t="shared" si="0"/>
        <v>679791.24</v>
      </c>
      <c r="G59" s="10">
        <v>126110.28</v>
      </c>
      <c r="H59" s="10">
        <v>126110.28</v>
      </c>
      <c r="I59" s="11">
        <f t="shared" si="1"/>
        <v>-553680.96</v>
      </c>
    </row>
    <row r="60" spans="1:9" ht="15" customHeight="1" x14ac:dyDescent="0.25">
      <c r="A60" s="50"/>
      <c r="B60" s="89" t="s">
        <v>64</v>
      </c>
      <c r="C60" s="90"/>
      <c r="D60" s="10">
        <v>0</v>
      </c>
      <c r="E60" s="10">
        <v>0</v>
      </c>
      <c r="F60" s="10">
        <f t="shared" si="0"/>
        <v>0</v>
      </c>
      <c r="G60" s="10">
        <v>565.70000000000005</v>
      </c>
      <c r="H60" s="10">
        <v>565.70000000000005</v>
      </c>
      <c r="I60" s="11">
        <f t="shared" si="1"/>
        <v>565.70000000000005</v>
      </c>
    </row>
    <row r="61" spans="1:9" ht="15" customHeight="1" x14ac:dyDescent="0.25">
      <c r="A61" s="50"/>
      <c r="B61" s="89" t="s">
        <v>65</v>
      </c>
      <c r="C61" s="90"/>
      <c r="D61" s="10">
        <v>0</v>
      </c>
      <c r="E61" s="10">
        <v>0</v>
      </c>
      <c r="F61" s="10">
        <f t="shared" si="0"/>
        <v>0</v>
      </c>
      <c r="G61" s="10">
        <v>565.70000000000005</v>
      </c>
      <c r="H61" s="10">
        <v>565.70000000000005</v>
      </c>
      <c r="I61" s="11">
        <f t="shared" si="1"/>
        <v>565.70000000000005</v>
      </c>
    </row>
    <row r="62" spans="1:9" ht="15" customHeight="1" x14ac:dyDescent="0.25">
      <c r="A62" s="50"/>
      <c r="B62" s="89" t="s">
        <v>66</v>
      </c>
      <c r="C62" s="90"/>
      <c r="D62" s="10">
        <v>0</v>
      </c>
      <c r="E62" s="10">
        <v>63153.89</v>
      </c>
      <c r="F62" s="10">
        <f t="shared" si="0"/>
        <v>63153.89</v>
      </c>
      <c r="G62" s="10">
        <v>63153.89</v>
      </c>
      <c r="H62" s="10">
        <v>63153.89</v>
      </c>
      <c r="I62" s="11">
        <f t="shared" si="1"/>
        <v>63153.89</v>
      </c>
    </row>
    <row r="63" spans="1:9" ht="15" customHeight="1" x14ac:dyDescent="0.25">
      <c r="A63" s="50"/>
      <c r="B63" s="89" t="s">
        <v>67</v>
      </c>
      <c r="C63" s="90"/>
      <c r="D63" s="10">
        <v>11718.58</v>
      </c>
      <c r="E63" s="10">
        <v>4629.57</v>
      </c>
      <c r="F63" s="10">
        <f t="shared" si="0"/>
        <v>16348.15</v>
      </c>
      <c r="G63" s="10">
        <v>20025.2</v>
      </c>
      <c r="H63" s="10">
        <v>20025.2</v>
      </c>
      <c r="I63" s="11">
        <f t="shared" si="1"/>
        <v>8306.6200000000008</v>
      </c>
    </row>
    <row r="64" spans="1:9" ht="15" customHeight="1" x14ac:dyDescent="0.25">
      <c r="A64" s="50"/>
      <c r="B64" s="89" t="s">
        <v>68</v>
      </c>
      <c r="C64" s="90"/>
      <c r="D64" s="10">
        <v>5022.26</v>
      </c>
      <c r="E64" s="10">
        <v>0</v>
      </c>
      <c r="F64" s="10">
        <f t="shared" si="0"/>
        <v>5022.26</v>
      </c>
      <c r="G64" s="10">
        <v>5645.57</v>
      </c>
      <c r="H64" s="10">
        <v>5645.57</v>
      </c>
      <c r="I64" s="11">
        <f t="shared" si="1"/>
        <v>623.30999999999949</v>
      </c>
    </row>
    <row r="65" spans="1:9" ht="15" customHeight="1" x14ac:dyDescent="0.25">
      <c r="A65" s="50"/>
      <c r="B65" s="89" t="s">
        <v>69</v>
      </c>
      <c r="C65" s="90"/>
      <c r="D65" s="10">
        <v>488408.82</v>
      </c>
      <c r="E65" s="10">
        <v>0</v>
      </c>
      <c r="F65" s="10">
        <f t="shared" si="0"/>
        <v>488408.82</v>
      </c>
      <c r="G65" s="10">
        <v>503533.1</v>
      </c>
      <c r="H65" s="10">
        <v>503533.1</v>
      </c>
      <c r="I65" s="11">
        <f t="shared" si="1"/>
        <v>15124.27999999997</v>
      </c>
    </row>
    <row r="66" spans="1:9" ht="15" customHeight="1" x14ac:dyDescent="0.25">
      <c r="A66" s="50"/>
      <c r="B66" s="89" t="s">
        <v>70</v>
      </c>
      <c r="C66" s="90"/>
      <c r="D66" s="10">
        <v>122102.22</v>
      </c>
      <c r="E66" s="10">
        <v>0</v>
      </c>
      <c r="F66" s="10">
        <f t="shared" si="0"/>
        <v>122102.22</v>
      </c>
      <c r="G66" s="10">
        <v>0</v>
      </c>
      <c r="H66" s="10">
        <v>0</v>
      </c>
      <c r="I66" s="11">
        <f t="shared" si="1"/>
        <v>-122102.22</v>
      </c>
    </row>
    <row r="67" spans="1:9" ht="15" customHeight="1" x14ac:dyDescent="0.25">
      <c r="A67" s="50"/>
      <c r="B67" s="89" t="s">
        <v>71</v>
      </c>
      <c r="C67" s="90"/>
      <c r="D67" s="10">
        <v>11362.26</v>
      </c>
      <c r="E67" s="10">
        <v>0</v>
      </c>
      <c r="F67" s="10">
        <f t="shared" si="0"/>
        <v>11362.26</v>
      </c>
      <c r="G67" s="10">
        <v>4969.0200000000004</v>
      </c>
      <c r="H67" s="10">
        <v>4969.0200000000004</v>
      </c>
      <c r="I67" s="11">
        <f t="shared" si="1"/>
        <v>-6393.24</v>
      </c>
    </row>
    <row r="68" spans="1:9" ht="15" customHeight="1" x14ac:dyDescent="0.25">
      <c r="A68" s="50"/>
      <c r="B68" s="89" t="s">
        <v>72</v>
      </c>
      <c r="C68" s="90"/>
      <c r="D68" s="10">
        <v>2840.59</v>
      </c>
      <c r="E68" s="10">
        <v>0</v>
      </c>
      <c r="F68" s="10">
        <f t="shared" si="0"/>
        <v>2840.59</v>
      </c>
      <c r="G68" s="10">
        <v>3611.34</v>
      </c>
      <c r="H68" s="10">
        <v>3611.34</v>
      </c>
      <c r="I68" s="11">
        <f t="shared" si="1"/>
        <v>770.75</v>
      </c>
    </row>
    <row r="69" spans="1:9" ht="15" customHeight="1" x14ac:dyDescent="0.25">
      <c r="A69" s="50"/>
      <c r="B69" s="89" t="s">
        <v>73</v>
      </c>
      <c r="C69" s="90"/>
      <c r="D69" s="10">
        <v>0</v>
      </c>
      <c r="E69" s="10">
        <v>13047.02</v>
      </c>
      <c r="F69" s="10">
        <f t="shared" si="0"/>
        <v>13047.02</v>
      </c>
      <c r="G69" s="10">
        <v>97697.58</v>
      </c>
      <c r="H69" s="10">
        <v>97697.58</v>
      </c>
      <c r="I69" s="11">
        <f t="shared" si="1"/>
        <v>97697.58</v>
      </c>
    </row>
    <row r="70" spans="1:9" ht="15" customHeight="1" thickBot="1" x14ac:dyDescent="0.3">
      <c r="A70" s="57"/>
      <c r="B70" s="91" t="s">
        <v>74</v>
      </c>
      <c r="C70" s="92"/>
      <c r="D70" s="58">
        <v>1591118.12</v>
      </c>
      <c r="E70" s="58">
        <v>0</v>
      </c>
      <c r="F70" s="58">
        <f t="shared" si="0"/>
        <v>1591118.12</v>
      </c>
      <c r="G70" s="58">
        <v>889792.08</v>
      </c>
      <c r="H70" s="58">
        <v>889792.08</v>
      </c>
      <c r="I70" s="59">
        <f t="shared" si="1"/>
        <v>-701326.04000000015</v>
      </c>
    </row>
    <row r="71" spans="1:9" ht="15" customHeight="1" x14ac:dyDescent="0.25">
      <c r="A71" s="60"/>
      <c r="B71" s="95" t="s">
        <v>75</v>
      </c>
      <c r="C71" s="96"/>
      <c r="D71" s="61">
        <v>17360.23</v>
      </c>
      <c r="E71" s="61">
        <v>0</v>
      </c>
      <c r="F71" s="61">
        <f t="shared" si="0"/>
        <v>17360.23</v>
      </c>
      <c r="G71" s="61">
        <v>837.12</v>
      </c>
      <c r="H71" s="61">
        <v>837.12</v>
      </c>
      <c r="I71" s="62">
        <f t="shared" si="1"/>
        <v>-16523.11</v>
      </c>
    </row>
    <row r="72" spans="1:9" ht="15" customHeight="1" x14ac:dyDescent="0.25">
      <c r="A72" s="50"/>
      <c r="B72" s="89" t="s">
        <v>76</v>
      </c>
      <c r="C72" s="90"/>
      <c r="D72" s="10">
        <v>7440.11</v>
      </c>
      <c r="E72" s="10">
        <v>2096.7800000000002</v>
      </c>
      <c r="F72" s="10">
        <f t="shared" si="0"/>
        <v>9536.89</v>
      </c>
      <c r="G72" s="10">
        <v>14062.49</v>
      </c>
      <c r="H72" s="10">
        <v>14062.49</v>
      </c>
      <c r="I72" s="11">
        <f t="shared" si="1"/>
        <v>6622.38</v>
      </c>
    </row>
    <row r="73" spans="1:9" ht="15" customHeight="1" x14ac:dyDescent="0.25">
      <c r="A73" s="50"/>
      <c r="B73" s="89" t="s">
        <v>77</v>
      </c>
      <c r="C73" s="90"/>
      <c r="D73" s="10">
        <v>490.08</v>
      </c>
      <c r="E73" s="10">
        <v>0</v>
      </c>
      <c r="F73" s="10">
        <f t="shared" si="0"/>
        <v>490.08</v>
      </c>
      <c r="G73" s="10">
        <v>1342.52</v>
      </c>
      <c r="H73" s="10">
        <v>1342.52</v>
      </c>
      <c r="I73" s="11">
        <f t="shared" si="1"/>
        <v>852.44</v>
      </c>
    </row>
    <row r="74" spans="1:9" ht="15" customHeight="1" x14ac:dyDescent="0.25">
      <c r="A74" s="50"/>
      <c r="B74" s="89" t="s">
        <v>78</v>
      </c>
      <c r="C74" s="90"/>
      <c r="D74" s="10">
        <v>210.06</v>
      </c>
      <c r="E74" s="10">
        <v>0</v>
      </c>
      <c r="F74" s="10">
        <f t="shared" si="0"/>
        <v>210.06</v>
      </c>
      <c r="G74" s="10">
        <v>0</v>
      </c>
      <c r="H74" s="10">
        <v>0</v>
      </c>
      <c r="I74" s="11">
        <f t="shared" si="1"/>
        <v>-210.06</v>
      </c>
    </row>
    <row r="75" spans="1:9" ht="15" customHeight="1" x14ac:dyDescent="0.25">
      <c r="A75" s="50"/>
      <c r="B75" s="89" t="s">
        <v>79</v>
      </c>
      <c r="C75" s="90"/>
      <c r="D75" s="10">
        <v>43771.25</v>
      </c>
      <c r="E75" s="10">
        <v>0</v>
      </c>
      <c r="F75" s="10">
        <f t="shared" si="0"/>
        <v>43771.25</v>
      </c>
      <c r="G75" s="10">
        <v>56451.16</v>
      </c>
      <c r="H75" s="10">
        <v>56451.16</v>
      </c>
      <c r="I75" s="11">
        <f t="shared" si="1"/>
        <v>12679.910000000003</v>
      </c>
    </row>
    <row r="76" spans="1:9" ht="15" customHeight="1" x14ac:dyDescent="0.25">
      <c r="A76" s="50"/>
      <c r="B76" s="89" t="s">
        <v>80</v>
      </c>
      <c r="C76" s="90"/>
      <c r="D76" s="10">
        <v>65656.88</v>
      </c>
      <c r="E76" s="10">
        <v>0</v>
      </c>
      <c r="F76" s="10">
        <f t="shared" si="0"/>
        <v>65656.88</v>
      </c>
      <c r="G76" s="10">
        <v>43249.41</v>
      </c>
      <c r="H76" s="10">
        <v>43249.41</v>
      </c>
      <c r="I76" s="11">
        <f t="shared" si="1"/>
        <v>-22407.47</v>
      </c>
    </row>
    <row r="77" spans="1:9" ht="15" customHeight="1" x14ac:dyDescent="0.25">
      <c r="A77" s="50"/>
      <c r="B77" s="89" t="s">
        <v>81</v>
      </c>
      <c r="C77" s="90"/>
      <c r="D77" s="10">
        <v>829.68</v>
      </c>
      <c r="E77" s="10">
        <v>0</v>
      </c>
      <c r="F77" s="10">
        <f t="shared" si="0"/>
        <v>829.68</v>
      </c>
      <c r="G77" s="10">
        <v>1899.5</v>
      </c>
      <c r="H77" s="10">
        <v>1899.5</v>
      </c>
      <c r="I77" s="11">
        <f t="shared" si="1"/>
        <v>1069.8200000000002</v>
      </c>
    </row>
    <row r="78" spans="1:9" ht="15" customHeight="1" x14ac:dyDescent="0.25">
      <c r="A78" s="50"/>
      <c r="B78" s="89" t="s">
        <v>82</v>
      </c>
      <c r="C78" s="90"/>
      <c r="D78" s="10">
        <v>1244.54</v>
      </c>
      <c r="E78" s="10">
        <v>0</v>
      </c>
      <c r="F78" s="10">
        <f t="shared" si="0"/>
        <v>1244.54</v>
      </c>
      <c r="G78" s="10">
        <v>379.9</v>
      </c>
      <c r="H78" s="10">
        <v>379.9</v>
      </c>
      <c r="I78" s="11">
        <f t="shared" si="1"/>
        <v>-864.64</v>
      </c>
    </row>
    <row r="79" spans="1:9" ht="15" customHeight="1" x14ac:dyDescent="0.25">
      <c r="A79" s="50"/>
      <c r="B79" s="89" t="s">
        <v>83</v>
      </c>
      <c r="C79" s="90"/>
      <c r="D79" s="10">
        <v>13500000</v>
      </c>
      <c r="E79" s="10">
        <v>0</v>
      </c>
      <c r="F79" s="10">
        <f t="shared" si="0"/>
        <v>13500000</v>
      </c>
      <c r="G79" s="10">
        <v>7585700.71</v>
      </c>
      <c r="H79" s="10">
        <v>7585700.71</v>
      </c>
      <c r="I79" s="11">
        <f t="shared" si="1"/>
        <v>-5914299.29</v>
      </c>
    </row>
    <row r="80" spans="1:9" ht="15" customHeight="1" x14ac:dyDescent="0.25">
      <c r="A80" s="50"/>
      <c r="B80" s="89" t="s">
        <v>84</v>
      </c>
      <c r="C80" s="90"/>
      <c r="D80" s="10">
        <v>1500000</v>
      </c>
      <c r="E80" s="10">
        <v>0</v>
      </c>
      <c r="F80" s="10">
        <f t="shared" si="0"/>
        <v>1500000</v>
      </c>
      <c r="G80" s="10">
        <v>547552.84</v>
      </c>
      <c r="H80" s="10">
        <v>547552.84</v>
      </c>
      <c r="I80" s="11">
        <f t="shared" si="1"/>
        <v>-952447.16</v>
      </c>
    </row>
    <row r="81" spans="1:9" ht="15" customHeight="1" x14ac:dyDescent="0.25">
      <c r="A81" s="50"/>
      <c r="B81" s="89" t="s">
        <v>85</v>
      </c>
      <c r="C81" s="90"/>
      <c r="D81" s="10">
        <v>3780000</v>
      </c>
      <c r="E81" s="10">
        <v>0</v>
      </c>
      <c r="F81" s="10">
        <f t="shared" ref="F81:F96" si="2">D81+E81</f>
        <v>3780000</v>
      </c>
      <c r="G81" s="10">
        <v>411298.27</v>
      </c>
      <c r="H81" s="10">
        <v>411298.27</v>
      </c>
      <c r="I81" s="11">
        <f t="shared" ref="I81:I96" si="3">H81-D81</f>
        <v>-3368701.73</v>
      </c>
    </row>
    <row r="82" spans="1:9" ht="15" customHeight="1" x14ac:dyDescent="0.25">
      <c r="A82" s="50"/>
      <c r="B82" s="89" t="s">
        <v>86</v>
      </c>
      <c r="C82" s="90"/>
      <c r="D82" s="10">
        <v>346955.64</v>
      </c>
      <c r="E82" s="10">
        <v>0</v>
      </c>
      <c r="F82" s="10">
        <f t="shared" si="2"/>
        <v>346955.64</v>
      </c>
      <c r="G82" s="10">
        <v>38605.29</v>
      </c>
      <c r="H82" s="10">
        <v>38605.29</v>
      </c>
      <c r="I82" s="11">
        <f t="shared" si="3"/>
        <v>-308350.35000000003</v>
      </c>
    </row>
    <row r="83" spans="1:9" ht="15" customHeight="1" x14ac:dyDescent="0.25">
      <c r="A83" s="50"/>
      <c r="B83" s="89" t="s">
        <v>87</v>
      </c>
      <c r="C83" s="90"/>
      <c r="D83" s="10">
        <v>0</v>
      </c>
      <c r="E83" s="10">
        <v>0</v>
      </c>
      <c r="F83" s="10">
        <f t="shared" si="2"/>
        <v>0</v>
      </c>
      <c r="G83" s="10">
        <v>2000</v>
      </c>
      <c r="H83" s="10">
        <v>2000</v>
      </c>
      <c r="I83" s="11">
        <f t="shared" si="3"/>
        <v>2000</v>
      </c>
    </row>
    <row r="84" spans="1:9" ht="15" customHeight="1" x14ac:dyDescent="0.25">
      <c r="A84" s="50"/>
      <c r="B84" s="89" t="s">
        <v>88</v>
      </c>
      <c r="C84" s="90"/>
      <c r="D84" s="10">
        <v>0</v>
      </c>
      <c r="E84" s="10">
        <v>0</v>
      </c>
      <c r="F84" s="10">
        <f t="shared" si="2"/>
        <v>0</v>
      </c>
      <c r="G84" s="10">
        <v>2502.84</v>
      </c>
      <c r="H84" s="10">
        <v>2502.84</v>
      </c>
      <c r="I84" s="11">
        <f t="shared" si="3"/>
        <v>2502.84</v>
      </c>
    </row>
    <row r="85" spans="1:9" ht="15" customHeight="1" x14ac:dyDescent="0.25">
      <c r="A85" s="50"/>
      <c r="B85" s="89" t="s">
        <v>89</v>
      </c>
      <c r="C85" s="90"/>
      <c r="D85" s="10">
        <v>0</v>
      </c>
      <c r="E85" s="10">
        <v>0</v>
      </c>
      <c r="F85" s="10">
        <f t="shared" si="2"/>
        <v>0</v>
      </c>
      <c r="G85" s="10">
        <v>0</v>
      </c>
      <c r="H85" s="10">
        <v>0</v>
      </c>
      <c r="I85" s="11">
        <f t="shared" si="3"/>
        <v>0</v>
      </c>
    </row>
    <row r="86" spans="1:9" ht="15" customHeight="1" x14ac:dyDescent="0.25">
      <c r="A86" s="50"/>
      <c r="B86" s="89" t="s">
        <v>90</v>
      </c>
      <c r="C86" s="90"/>
      <c r="D86" s="10">
        <v>0</v>
      </c>
      <c r="E86" s="10">
        <v>0</v>
      </c>
      <c r="F86" s="10">
        <f t="shared" si="2"/>
        <v>0</v>
      </c>
      <c r="G86" s="10">
        <v>6619.06</v>
      </c>
      <c r="H86" s="10">
        <v>6619.06</v>
      </c>
      <c r="I86" s="11">
        <f t="shared" si="3"/>
        <v>6619.06</v>
      </c>
    </row>
    <row r="87" spans="1:9" ht="15" customHeight="1" x14ac:dyDescent="0.25">
      <c r="A87" s="50"/>
      <c r="B87" s="89" t="s">
        <v>91</v>
      </c>
      <c r="C87" s="90"/>
      <c r="D87" s="10">
        <v>0</v>
      </c>
      <c r="E87" s="10">
        <v>0</v>
      </c>
      <c r="F87" s="10">
        <f t="shared" si="2"/>
        <v>0</v>
      </c>
      <c r="G87" s="10">
        <v>0</v>
      </c>
      <c r="H87" s="10">
        <v>0</v>
      </c>
      <c r="I87" s="11">
        <f t="shared" si="3"/>
        <v>0</v>
      </c>
    </row>
    <row r="88" spans="1:9" ht="15" customHeight="1" x14ac:dyDescent="0.25">
      <c r="A88" s="50"/>
      <c r="B88" s="89" t="s">
        <v>92</v>
      </c>
      <c r="C88" s="90"/>
      <c r="D88" s="10">
        <v>0</v>
      </c>
      <c r="E88" s="10">
        <v>176355</v>
      </c>
      <c r="F88" s="10">
        <f t="shared" si="2"/>
        <v>176355</v>
      </c>
      <c r="G88" s="10">
        <v>215880</v>
      </c>
      <c r="H88" s="10">
        <v>215880</v>
      </c>
      <c r="I88" s="11">
        <f t="shared" si="3"/>
        <v>215880</v>
      </c>
    </row>
    <row r="89" spans="1:9" ht="15" customHeight="1" x14ac:dyDescent="0.25">
      <c r="A89" s="50"/>
      <c r="B89" s="89" t="s">
        <v>93</v>
      </c>
      <c r="C89" s="90"/>
      <c r="D89" s="10">
        <v>0</v>
      </c>
      <c r="E89" s="10">
        <v>0</v>
      </c>
      <c r="F89" s="10">
        <f t="shared" si="2"/>
        <v>0</v>
      </c>
      <c r="G89" s="10">
        <v>4392</v>
      </c>
      <c r="H89" s="10">
        <v>4392</v>
      </c>
      <c r="I89" s="11">
        <f t="shared" si="3"/>
        <v>4392</v>
      </c>
    </row>
    <row r="90" spans="1:9" ht="15" customHeight="1" x14ac:dyDescent="0.25">
      <c r="A90" s="50"/>
      <c r="B90" s="89" t="s">
        <v>16</v>
      </c>
      <c r="C90" s="90"/>
      <c r="D90" s="10">
        <v>11002</v>
      </c>
      <c r="E90" s="10">
        <v>84421.55</v>
      </c>
      <c r="F90" s="10">
        <f t="shared" si="2"/>
        <v>95423.55</v>
      </c>
      <c r="G90" s="10">
        <v>124651.96</v>
      </c>
      <c r="H90" s="10">
        <v>124651.96</v>
      </c>
      <c r="I90" s="11">
        <f t="shared" si="3"/>
        <v>113649.96</v>
      </c>
    </row>
    <row r="91" spans="1:9" ht="15" customHeight="1" x14ac:dyDescent="0.25">
      <c r="A91" s="50"/>
      <c r="B91" s="89" t="s">
        <v>94</v>
      </c>
      <c r="C91" s="90"/>
      <c r="D91" s="10">
        <v>0</v>
      </c>
      <c r="E91" s="10">
        <v>592194.27</v>
      </c>
      <c r="F91" s="10">
        <f t="shared" si="2"/>
        <v>592194.27</v>
      </c>
      <c r="G91" s="10">
        <v>592194.27</v>
      </c>
      <c r="H91" s="10">
        <v>592194.27</v>
      </c>
      <c r="I91" s="11">
        <f t="shared" si="3"/>
        <v>592194.27</v>
      </c>
    </row>
    <row r="92" spans="1:9" ht="15" customHeight="1" x14ac:dyDescent="0.25">
      <c r="A92" s="50"/>
      <c r="B92" s="89" t="s">
        <v>95</v>
      </c>
      <c r="C92" s="90"/>
      <c r="D92" s="10">
        <v>0</v>
      </c>
      <c r="E92" s="10">
        <v>947474.5</v>
      </c>
      <c r="F92" s="10">
        <f t="shared" si="2"/>
        <v>947474.5</v>
      </c>
      <c r="G92" s="10">
        <v>947474.5</v>
      </c>
      <c r="H92" s="10">
        <v>947474.5</v>
      </c>
      <c r="I92" s="11">
        <f t="shared" si="3"/>
        <v>947474.5</v>
      </c>
    </row>
    <row r="93" spans="1:9" ht="15" customHeight="1" x14ac:dyDescent="0.25">
      <c r="A93" s="50"/>
      <c r="B93" s="89" t="s">
        <v>96</v>
      </c>
      <c r="C93" s="90"/>
      <c r="D93" s="10">
        <v>0</v>
      </c>
      <c r="E93" s="10">
        <v>0</v>
      </c>
      <c r="F93" s="10">
        <f t="shared" si="2"/>
        <v>0</v>
      </c>
      <c r="G93" s="10">
        <v>325.70999999999998</v>
      </c>
      <c r="H93" s="10">
        <v>325.70999999999998</v>
      </c>
      <c r="I93" s="11">
        <f t="shared" si="3"/>
        <v>325.70999999999998</v>
      </c>
    </row>
    <row r="94" spans="1:9" ht="15" customHeight="1" x14ac:dyDescent="0.25">
      <c r="A94" s="50"/>
      <c r="B94" s="89" t="s">
        <v>97</v>
      </c>
      <c r="C94" s="90"/>
      <c r="D94" s="10">
        <v>0</v>
      </c>
      <c r="E94" s="10">
        <v>11531940.609999999</v>
      </c>
      <c r="F94" s="10">
        <f t="shared" si="2"/>
        <v>11531940.609999999</v>
      </c>
      <c r="G94" s="10">
        <v>11531940.609999999</v>
      </c>
      <c r="H94" s="10">
        <v>11531940.609999999</v>
      </c>
      <c r="I94" s="11">
        <f t="shared" si="3"/>
        <v>11531940.609999999</v>
      </c>
    </row>
    <row r="95" spans="1:9" ht="15" customHeight="1" x14ac:dyDescent="0.25">
      <c r="A95" s="50"/>
      <c r="B95" s="89" t="s">
        <v>98</v>
      </c>
      <c r="C95" s="90"/>
      <c r="D95" s="10">
        <v>0</v>
      </c>
      <c r="E95" s="10">
        <v>16112109</v>
      </c>
      <c r="F95" s="10">
        <f t="shared" si="2"/>
        <v>16112109</v>
      </c>
      <c r="G95" s="10">
        <v>16112109</v>
      </c>
      <c r="H95" s="10">
        <v>16112109</v>
      </c>
      <c r="I95" s="11">
        <f t="shared" si="3"/>
        <v>16112109</v>
      </c>
    </row>
    <row r="96" spans="1:9" ht="15" customHeight="1" x14ac:dyDescent="0.25">
      <c r="A96" s="9"/>
      <c r="B96" s="84" t="s">
        <v>99</v>
      </c>
      <c r="C96" s="85"/>
      <c r="D96" s="10">
        <v>0</v>
      </c>
      <c r="E96" s="10">
        <v>0</v>
      </c>
      <c r="F96" s="10">
        <f t="shared" si="2"/>
        <v>0</v>
      </c>
      <c r="G96" s="10">
        <v>0</v>
      </c>
      <c r="H96" s="10">
        <v>0</v>
      </c>
      <c r="I96" s="11">
        <f t="shared" si="3"/>
        <v>0</v>
      </c>
    </row>
    <row r="97" spans="1:9" ht="36.75" customHeight="1" x14ac:dyDescent="0.25">
      <c r="A97" s="81" t="s">
        <v>100</v>
      </c>
      <c r="B97" s="82"/>
      <c r="C97" s="83"/>
      <c r="D97" s="4">
        <v>40000000</v>
      </c>
      <c r="E97" s="4">
        <v>0</v>
      </c>
      <c r="F97" s="4">
        <f>SUM(F98)</f>
        <v>40000000</v>
      </c>
      <c r="G97" s="4">
        <v>37868289</v>
      </c>
      <c r="H97" s="4">
        <v>37868289</v>
      </c>
      <c r="I97" s="33">
        <f>SUM(I98)</f>
        <v>-2131711</v>
      </c>
    </row>
    <row r="98" spans="1:9" ht="15" customHeight="1" x14ac:dyDescent="0.25">
      <c r="A98" s="9"/>
      <c r="B98" s="84" t="s">
        <v>101</v>
      </c>
      <c r="C98" s="85"/>
      <c r="D98" s="10">
        <v>40000000</v>
      </c>
      <c r="E98" s="10">
        <v>0</v>
      </c>
      <c r="F98" s="10">
        <f>D98+E98</f>
        <v>40000000</v>
      </c>
      <c r="G98" s="10">
        <v>37868289</v>
      </c>
      <c r="H98" s="10">
        <v>37868289</v>
      </c>
      <c r="I98" s="11">
        <f>H98-D98</f>
        <v>-2131711</v>
      </c>
    </row>
    <row r="99" spans="1:9" ht="25.5" customHeight="1" x14ac:dyDescent="0.25">
      <c r="A99" s="117" t="s">
        <v>102</v>
      </c>
      <c r="B99" s="118"/>
      <c r="C99" s="118"/>
      <c r="D99" s="4">
        <v>40000000</v>
      </c>
      <c r="E99" s="4">
        <v>0</v>
      </c>
      <c r="F99" s="4">
        <f>SUM(F100:F101)</f>
        <v>40000000</v>
      </c>
      <c r="G99" s="4">
        <v>30000000</v>
      </c>
      <c r="H99" s="4">
        <v>0</v>
      </c>
      <c r="I99" s="33">
        <f>SUM(I100:I101)</f>
        <v>-40000000</v>
      </c>
    </row>
    <row r="100" spans="1:9" ht="25.5" customHeight="1" x14ac:dyDescent="0.25">
      <c r="A100" s="9"/>
      <c r="B100" s="84" t="s">
        <v>103</v>
      </c>
      <c r="C100" s="85"/>
      <c r="D100" s="10">
        <v>0</v>
      </c>
      <c r="E100" s="10">
        <v>0</v>
      </c>
      <c r="F100" s="10">
        <f>D100+E100</f>
        <v>0</v>
      </c>
      <c r="G100" s="10">
        <v>0</v>
      </c>
      <c r="H100" s="10">
        <v>0</v>
      </c>
      <c r="I100" s="11">
        <f>H100-D100</f>
        <v>0</v>
      </c>
    </row>
    <row r="101" spans="1:9" ht="25.5" customHeight="1" x14ac:dyDescent="0.25">
      <c r="A101" s="9"/>
      <c r="B101" s="84" t="s">
        <v>104</v>
      </c>
      <c r="C101" s="85"/>
      <c r="D101" s="10">
        <v>40000000</v>
      </c>
      <c r="E101" s="10">
        <v>0</v>
      </c>
      <c r="F101" s="10">
        <f>D101+E101</f>
        <v>40000000</v>
      </c>
      <c r="G101" s="10">
        <v>30000000</v>
      </c>
      <c r="H101" s="10">
        <v>0</v>
      </c>
      <c r="I101" s="11">
        <f>H101-D101</f>
        <v>-40000000</v>
      </c>
    </row>
    <row r="102" spans="1:9" ht="15" customHeight="1" x14ac:dyDescent="0.25">
      <c r="A102" s="117" t="s">
        <v>105</v>
      </c>
      <c r="B102" s="118"/>
      <c r="C102" s="118"/>
      <c r="D102" s="4">
        <v>0</v>
      </c>
      <c r="E102" s="15">
        <v>0</v>
      </c>
      <c r="F102" s="6">
        <v>0</v>
      </c>
      <c r="G102" s="15">
        <v>0</v>
      </c>
      <c r="H102" s="4">
        <v>0</v>
      </c>
      <c r="I102" s="8">
        <f>H102-D102</f>
        <v>0</v>
      </c>
    </row>
    <row r="103" spans="1:9" s="21" customFormat="1" ht="11.25" customHeight="1" thickBot="1" x14ac:dyDescent="0.3">
      <c r="A103" s="16"/>
      <c r="B103" s="17"/>
      <c r="C103" s="18"/>
      <c r="D103" s="19"/>
      <c r="E103" s="19"/>
      <c r="F103" s="19"/>
      <c r="G103" s="19"/>
      <c r="H103" s="19"/>
      <c r="I103" s="20"/>
    </row>
    <row r="104" spans="1:9" s="21" customFormat="1" ht="20.25" customHeight="1" x14ac:dyDescent="0.25">
      <c r="A104" s="143" t="s">
        <v>116</v>
      </c>
      <c r="B104" s="144"/>
      <c r="C104" s="145"/>
      <c r="D104" s="22">
        <f>D8+D11+D12+D16+D97+D99+D102</f>
        <v>956626843.98000026</v>
      </c>
      <c r="E104" s="22">
        <f>E8+E11+E12+E16+E97+E99+E102</f>
        <v>39118636.579999998</v>
      </c>
      <c r="F104" s="22">
        <f>F8+F11+F12+F16+F97+F99+F102</f>
        <v>995745480.55999994</v>
      </c>
      <c r="G104" s="22">
        <f>G8+G11+G12+G16+G97+G99+G102</f>
        <v>846127985.69000053</v>
      </c>
      <c r="H104" s="23">
        <f>H8+H11+H12+H16+H97+H99+H102</f>
        <v>816127985.69000053</v>
      </c>
      <c r="I104" s="103">
        <v>0</v>
      </c>
    </row>
    <row r="105" spans="1:9" s="21" customFormat="1" ht="12.75" customHeight="1" thickBot="1" x14ac:dyDescent="0.3">
      <c r="A105" s="24"/>
      <c r="B105" s="25"/>
      <c r="C105" s="25"/>
      <c r="D105" s="26"/>
      <c r="E105" s="26"/>
      <c r="F105" s="26"/>
      <c r="G105" s="79" t="s">
        <v>106</v>
      </c>
      <c r="H105" s="105"/>
      <c r="I105" s="104"/>
    </row>
    <row r="106" spans="1:9" s="21" customFormat="1" ht="15" customHeight="1" x14ac:dyDescent="0.25">
      <c r="A106" s="106" t="s">
        <v>3</v>
      </c>
      <c r="B106" s="107"/>
      <c r="C106" s="108"/>
      <c r="D106" s="115" t="s">
        <v>4</v>
      </c>
      <c r="E106" s="116"/>
      <c r="F106" s="116"/>
      <c r="G106" s="116"/>
      <c r="H106" s="116"/>
      <c r="I106" s="140" t="s">
        <v>5</v>
      </c>
    </row>
    <row r="107" spans="1:9" s="21" customFormat="1" ht="24" customHeight="1" x14ac:dyDescent="0.25">
      <c r="A107" s="109"/>
      <c r="B107" s="110"/>
      <c r="C107" s="111"/>
      <c r="D107" s="134" t="s">
        <v>6</v>
      </c>
      <c r="E107" s="136" t="s">
        <v>107</v>
      </c>
      <c r="F107" s="134" t="s">
        <v>8</v>
      </c>
      <c r="G107" s="134" t="s">
        <v>9</v>
      </c>
      <c r="H107" s="138" t="s">
        <v>10</v>
      </c>
      <c r="I107" s="141"/>
    </row>
    <row r="108" spans="1:9" s="21" customFormat="1" ht="14.25" customHeight="1" thickBot="1" x14ac:dyDescent="0.3">
      <c r="A108" s="112"/>
      <c r="B108" s="113"/>
      <c r="C108" s="114"/>
      <c r="D108" s="135"/>
      <c r="E108" s="137"/>
      <c r="F108" s="135"/>
      <c r="G108" s="135"/>
      <c r="H108" s="139"/>
      <c r="I108" s="142"/>
    </row>
    <row r="109" spans="1:9" s="21" customFormat="1" ht="24" customHeight="1" x14ac:dyDescent="0.25">
      <c r="A109" s="100" t="s">
        <v>108</v>
      </c>
      <c r="B109" s="101"/>
      <c r="C109" s="102"/>
      <c r="D109" s="28">
        <f t="shared" ref="D109:I109" si="4">D110+D111+D112+D113+D114+D115+D116+D117</f>
        <v>0</v>
      </c>
      <c r="E109" s="28">
        <f t="shared" si="4"/>
        <v>0</v>
      </c>
      <c r="F109" s="28">
        <f t="shared" si="4"/>
        <v>0</v>
      </c>
      <c r="G109" s="28">
        <f t="shared" si="4"/>
        <v>0</v>
      </c>
      <c r="H109" s="28">
        <f t="shared" si="4"/>
        <v>0</v>
      </c>
      <c r="I109" s="29">
        <f t="shared" si="4"/>
        <v>0</v>
      </c>
    </row>
    <row r="110" spans="1:9" s="21" customFormat="1" x14ac:dyDescent="0.25">
      <c r="A110" s="50"/>
      <c r="B110" s="89" t="s">
        <v>11</v>
      </c>
      <c r="C110" s="90"/>
      <c r="D110" s="30"/>
      <c r="E110" s="31">
        <v>0</v>
      </c>
      <c r="F110" s="10">
        <f t="shared" ref="F110:F117" si="5">D110+E110</f>
        <v>0</v>
      </c>
      <c r="G110" s="32">
        <v>0</v>
      </c>
      <c r="H110" s="32">
        <v>0</v>
      </c>
      <c r="I110" s="11">
        <f t="shared" ref="I110:I117" si="6">H110-D110</f>
        <v>0</v>
      </c>
    </row>
    <row r="111" spans="1:9" s="21" customFormat="1" ht="15" customHeight="1" x14ac:dyDescent="0.25">
      <c r="A111" s="50"/>
      <c r="B111" s="89" t="s">
        <v>12</v>
      </c>
      <c r="C111" s="90"/>
      <c r="D111" s="30"/>
      <c r="E111" s="31">
        <v>0</v>
      </c>
      <c r="F111" s="10">
        <f t="shared" si="5"/>
        <v>0</v>
      </c>
      <c r="G111" s="32">
        <v>0</v>
      </c>
      <c r="H111" s="32">
        <v>0</v>
      </c>
      <c r="I111" s="11">
        <f t="shared" si="6"/>
        <v>0</v>
      </c>
    </row>
    <row r="112" spans="1:9" s="21" customFormat="1" ht="15" customHeight="1" x14ac:dyDescent="0.25">
      <c r="A112" s="50"/>
      <c r="B112" s="89" t="s">
        <v>13</v>
      </c>
      <c r="C112" s="90"/>
      <c r="D112" s="30"/>
      <c r="E112" s="31">
        <v>0</v>
      </c>
      <c r="F112" s="10">
        <f t="shared" si="5"/>
        <v>0</v>
      </c>
      <c r="G112" s="32">
        <v>0</v>
      </c>
      <c r="H112" s="32">
        <v>0</v>
      </c>
      <c r="I112" s="11">
        <f t="shared" si="6"/>
        <v>0</v>
      </c>
    </row>
    <row r="113" spans="1:9" s="21" customFormat="1" x14ac:dyDescent="0.25">
      <c r="A113" s="50"/>
      <c r="B113" s="89" t="s">
        <v>14</v>
      </c>
      <c r="C113" s="90"/>
      <c r="D113" s="30"/>
      <c r="E113" s="31">
        <v>0</v>
      </c>
      <c r="F113" s="10">
        <f t="shared" si="5"/>
        <v>0</v>
      </c>
      <c r="G113" s="32">
        <v>0</v>
      </c>
      <c r="H113" s="32">
        <v>0</v>
      </c>
      <c r="I113" s="11">
        <f t="shared" si="6"/>
        <v>0</v>
      </c>
    </row>
    <row r="114" spans="1:9" s="21" customFormat="1" x14ac:dyDescent="0.25">
      <c r="A114" s="50"/>
      <c r="B114" s="89" t="s">
        <v>109</v>
      </c>
      <c r="C114" s="90"/>
      <c r="D114" s="30"/>
      <c r="E114" s="31">
        <v>0</v>
      </c>
      <c r="F114" s="10">
        <f t="shared" si="5"/>
        <v>0</v>
      </c>
      <c r="G114" s="32">
        <v>0</v>
      </c>
      <c r="H114" s="32">
        <v>0</v>
      </c>
      <c r="I114" s="11">
        <f t="shared" si="6"/>
        <v>0</v>
      </c>
    </row>
    <row r="115" spans="1:9" s="21" customFormat="1" ht="15" customHeight="1" x14ac:dyDescent="0.25">
      <c r="A115" s="50"/>
      <c r="B115" s="89" t="s">
        <v>110</v>
      </c>
      <c r="C115" s="90"/>
      <c r="D115" s="30"/>
      <c r="E115" s="31">
        <v>0</v>
      </c>
      <c r="F115" s="10">
        <f t="shared" si="5"/>
        <v>0</v>
      </c>
      <c r="G115" s="32">
        <v>0</v>
      </c>
      <c r="H115" s="32">
        <v>0</v>
      </c>
      <c r="I115" s="11">
        <f t="shared" si="6"/>
        <v>0</v>
      </c>
    </row>
    <row r="116" spans="1:9" s="21" customFormat="1" ht="38.25" customHeight="1" x14ac:dyDescent="0.25">
      <c r="A116" s="50"/>
      <c r="B116" s="89" t="s">
        <v>111</v>
      </c>
      <c r="C116" s="90"/>
      <c r="D116" s="30"/>
      <c r="E116" s="31">
        <v>0</v>
      </c>
      <c r="F116" s="10">
        <f t="shared" si="5"/>
        <v>0</v>
      </c>
      <c r="G116" s="32">
        <v>0</v>
      </c>
      <c r="H116" s="32">
        <v>0</v>
      </c>
      <c r="I116" s="11">
        <f t="shared" si="6"/>
        <v>0</v>
      </c>
    </row>
    <row r="117" spans="1:9" s="21" customFormat="1" ht="23.25" customHeight="1" x14ac:dyDescent="0.25">
      <c r="A117" s="50"/>
      <c r="B117" s="89" t="s">
        <v>102</v>
      </c>
      <c r="C117" s="90"/>
      <c r="D117" s="30"/>
      <c r="E117" s="31">
        <v>0</v>
      </c>
      <c r="F117" s="10">
        <f t="shared" si="5"/>
        <v>0</v>
      </c>
      <c r="G117" s="32">
        <v>0</v>
      </c>
      <c r="H117" s="32">
        <v>0</v>
      </c>
      <c r="I117" s="11">
        <f t="shared" si="6"/>
        <v>0</v>
      </c>
    </row>
    <row r="118" spans="1:9" s="21" customFormat="1" ht="59.25" customHeight="1" x14ac:dyDescent="0.25">
      <c r="A118" s="97" t="s">
        <v>112</v>
      </c>
      <c r="B118" s="98"/>
      <c r="C118" s="99"/>
      <c r="D118" s="4">
        <f t="shared" ref="D118:I118" si="7">SUM(D120,D124,D207,D205)</f>
        <v>956626843.98000026</v>
      </c>
      <c r="E118" s="4">
        <f t="shared" si="7"/>
        <v>39118636.579999998</v>
      </c>
      <c r="F118" s="4">
        <f t="shared" si="7"/>
        <v>995745480.55999994</v>
      </c>
      <c r="G118" s="4">
        <f t="shared" si="7"/>
        <v>846127985.69000053</v>
      </c>
      <c r="H118" s="4">
        <f t="shared" si="7"/>
        <v>816127985.69000053</v>
      </c>
      <c r="I118" s="33">
        <f t="shared" si="7"/>
        <v>-140498858.28999996</v>
      </c>
    </row>
    <row r="119" spans="1:9" ht="15" customHeight="1" x14ac:dyDescent="0.25">
      <c r="A119" s="50"/>
      <c r="B119" s="89" t="s">
        <v>12</v>
      </c>
      <c r="C119" s="90"/>
      <c r="D119" s="30">
        <v>0</v>
      </c>
      <c r="E119" s="31">
        <v>0</v>
      </c>
      <c r="F119" s="30">
        <f t="shared" ref="F119:F123" si="8">+D119+E119</f>
        <v>0</v>
      </c>
      <c r="G119" s="32">
        <v>0</v>
      </c>
      <c r="H119" s="32">
        <v>0</v>
      </c>
      <c r="I119" s="11">
        <v>0</v>
      </c>
    </row>
    <row r="120" spans="1:9" x14ac:dyDescent="0.25">
      <c r="A120" s="50"/>
      <c r="B120" s="89" t="s">
        <v>113</v>
      </c>
      <c r="C120" s="90"/>
      <c r="D120" s="30">
        <v>98998</v>
      </c>
      <c r="E120" s="31">
        <v>55156.1</v>
      </c>
      <c r="F120" s="30">
        <f t="shared" si="8"/>
        <v>154154.1</v>
      </c>
      <c r="G120" s="30">
        <v>114117.46</v>
      </c>
      <c r="H120" s="30">
        <v>114117.46</v>
      </c>
      <c r="I120" s="11">
        <f>I121+I122+I123</f>
        <v>15119.460000000006</v>
      </c>
    </row>
    <row r="121" spans="1:9" ht="15" customHeight="1" x14ac:dyDescent="0.25">
      <c r="A121" s="50"/>
      <c r="B121" s="89" t="s">
        <v>16</v>
      </c>
      <c r="C121" s="90"/>
      <c r="D121" s="30">
        <v>0</v>
      </c>
      <c r="E121" s="30">
        <v>0</v>
      </c>
      <c r="F121" s="30">
        <f t="shared" si="8"/>
        <v>0</v>
      </c>
      <c r="G121" s="30">
        <v>0</v>
      </c>
      <c r="H121" s="30">
        <v>0</v>
      </c>
      <c r="I121" s="11">
        <f>H121-D121</f>
        <v>0</v>
      </c>
    </row>
    <row r="122" spans="1:9" ht="15" customHeight="1" x14ac:dyDescent="0.25">
      <c r="A122" s="50"/>
      <c r="B122" s="89" t="s">
        <v>17</v>
      </c>
      <c r="C122" s="90"/>
      <c r="D122" s="30">
        <v>11002</v>
      </c>
      <c r="E122" s="30">
        <v>55156.1</v>
      </c>
      <c r="F122" s="30">
        <f t="shared" si="8"/>
        <v>66158.100000000006</v>
      </c>
      <c r="G122" s="30">
        <v>82896.710000000006</v>
      </c>
      <c r="H122" s="30">
        <v>82896.710000000006</v>
      </c>
      <c r="I122" s="11">
        <f>H122-D122</f>
        <v>71894.710000000006</v>
      </c>
    </row>
    <row r="123" spans="1:9" ht="15" customHeight="1" thickBot="1" x14ac:dyDescent="0.3">
      <c r="A123" s="57"/>
      <c r="B123" s="91" t="s">
        <v>18</v>
      </c>
      <c r="C123" s="92"/>
      <c r="D123" s="63">
        <v>87996</v>
      </c>
      <c r="E123" s="63">
        <v>0</v>
      </c>
      <c r="F123" s="63">
        <f t="shared" si="8"/>
        <v>87996</v>
      </c>
      <c r="G123" s="63">
        <v>31220.75</v>
      </c>
      <c r="H123" s="63">
        <v>31220.75</v>
      </c>
      <c r="I123" s="59">
        <f>H123-D123</f>
        <v>-56775.25</v>
      </c>
    </row>
    <row r="124" spans="1:9" ht="26.25" customHeight="1" x14ac:dyDescent="0.25">
      <c r="A124" s="60"/>
      <c r="B124" s="95" t="s">
        <v>114</v>
      </c>
      <c r="C124" s="96"/>
      <c r="D124" s="66">
        <f t="shared" ref="D124:E124" si="9">SUM(D125:D204)</f>
        <v>876527845.98000026</v>
      </c>
      <c r="E124" s="66">
        <f t="shared" si="9"/>
        <v>39063480.479999997</v>
      </c>
      <c r="F124" s="66">
        <f>SUM(F125:F204)</f>
        <v>915591326.45999992</v>
      </c>
      <c r="G124" s="66">
        <f>SUM(G125:G204)</f>
        <v>778145579.2300005</v>
      </c>
      <c r="H124" s="66">
        <f>SUM(H125:H204)</f>
        <v>778145579.2300005</v>
      </c>
      <c r="I124" s="67">
        <f>SUM(I125:I204)</f>
        <v>-98382266.749999955</v>
      </c>
    </row>
    <row r="125" spans="1:9" ht="15" customHeight="1" x14ac:dyDescent="0.25">
      <c r="A125" s="50"/>
      <c r="B125" s="89" t="str">
        <f t="shared" ref="B125:B188" si="10">+B17</f>
        <v>Servicios Agua Potable tasa 0%</v>
      </c>
      <c r="C125" s="90"/>
      <c r="D125" s="30">
        <v>302717703.56</v>
      </c>
      <c r="E125" s="30">
        <v>30148491.629999999</v>
      </c>
      <c r="F125" s="30">
        <f>+D125+E125</f>
        <v>332866195.19</v>
      </c>
      <c r="G125" s="30">
        <v>376053732.52999997</v>
      </c>
      <c r="H125" s="30">
        <v>376053732.53000003</v>
      </c>
      <c r="I125" s="51">
        <f>+H125-D125</f>
        <v>73336028.970000029</v>
      </c>
    </row>
    <row r="126" spans="1:9" ht="15" customHeight="1" x14ac:dyDescent="0.25">
      <c r="A126" s="50"/>
      <c r="B126" s="89" t="str">
        <f t="shared" si="10"/>
        <v>Servicios Agua Potable tasa 16%</v>
      </c>
      <c r="C126" s="90"/>
      <c r="D126" s="30">
        <v>369734418.94</v>
      </c>
      <c r="E126" s="30">
        <v>0</v>
      </c>
      <c r="F126" s="30">
        <f t="shared" ref="F126:F189" si="11">+D126+E126</f>
        <v>369734418.94</v>
      </c>
      <c r="G126" s="30">
        <v>230700139.81</v>
      </c>
      <c r="H126" s="30">
        <v>230700139.81</v>
      </c>
      <c r="I126" s="51">
        <f t="shared" ref="I126:I189" si="12">+H126-D126</f>
        <v>-139034279.13</v>
      </c>
    </row>
    <row r="127" spans="1:9" ht="15" customHeight="1" x14ac:dyDescent="0.25">
      <c r="A127" s="50"/>
      <c r="B127" s="89" t="str">
        <f t="shared" si="10"/>
        <v>Servicios de Alcantarillado tasa 0%</v>
      </c>
      <c r="C127" s="90"/>
      <c r="D127" s="30">
        <v>51132694.579999998</v>
      </c>
      <c r="E127" s="30">
        <v>0</v>
      </c>
      <c r="F127" s="30">
        <f t="shared" si="11"/>
        <v>51132694.579999998</v>
      </c>
      <c r="G127" s="30">
        <v>45997670.689999998</v>
      </c>
      <c r="H127" s="30">
        <v>45997670.689999998</v>
      </c>
      <c r="I127" s="51">
        <f t="shared" si="12"/>
        <v>-5135023.8900000006</v>
      </c>
    </row>
    <row r="128" spans="1:9" ht="15" customHeight="1" x14ac:dyDescent="0.25">
      <c r="A128" s="50"/>
      <c r="B128" s="89" t="str">
        <f t="shared" si="10"/>
        <v>Servicios de Alcantarillado tasa 16%</v>
      </c>
      <c r="C128" s="90"/>
      <c r="D128" s="30">
        <v>63233601.32</v>
      </c>
      <c r="E128" s="30">
        <v>-21341307.48</v>
      </c>
      <c r="F128" s="30">
        <f t="shared" si="11"/>
        <v>41892293.840000004</v>
      </c>
      <c r="G128" s="30">
        <v>38221785.880000003</v>
      </c>
      <c r="H128" s="30">
        <v>38221785.880000003</v>
      </c>
      <c r="I128" s="51">
        <f t="shared" si="12"/>
        <v>-25011815.439999998</v>
      </c>
    </row>
    <row r="129" spans="1:9" ht="15" customHeight="1" x14ac:dyDescent="0.25">
      <c r="A129" s="50"/>
      <c r="B129" s="89" t="str">
        <f t="shared" si="10"/>
        <v>Servicios de Saneamiento tasa 0%</v>
      </c>
      <c r="C129" s="90"/>
      <c r="D129" s="30">
        <v>24356070.93</v>
      </c>
      <c r="E129" s="30">
        <v>0</v>
      </c>
      <c r="F129" s="30">
        <f t="shared" si="11"/>
        <v>24356070.93</v>
      </c>
      <c r="G129" s="30">
        <v>16666391.25</v>
      </c>
      <c r="H129" s="30">
        <v>16666391.250000002</v>
      </c>
      <c r="I129" s="51">
        <f t="shared" si="12"/>
        <v>-7689679.6799999978</v>
      </c>
    </row>
    <row r="130" spans="1:9" ht="15" customHeight="1" x14ac:dyDescent="0.25">
      <c r="A130" s="50"/>
      <c r="B130" s="89" t="str">
        <f t="shared" si="10"/>
        <v>Servicios de Saneamiento tasa 16%</v>
      </c>
      <c r="C130" s="90"/>
      <c r="D130" s="30">
        <v>0</v>
      </c>
      <c r="E130" s="30">
        <v>130161.2</v>
      </c>
      <c r="F130" s="30">
        <f t="shared" si="11"/>
        <v>130161.2</v>
      </c>
      <c r="G130" s="30">
        <v>188211.08</v>
      </c>
      <c r="H130" s="30">
        <v>188211.08</v>
      </c>
      <c r="I130" s="51">
        <f t="shared" si="12"/>
        <v>188211.08</v>
      </c>
    </row>
    <row r="131" spans="1:9" ht="15" customHeight="1" x14ac:dyDescent="0.25">
      <c r="A131" s="50"/>
      <c r="B131" s="89" t="str">
        <f t="shared" si="10"/>
        <v>Agua No Facturada tasa 0%</v>
      </c>
      <c r="C131" s="90"/>
      <c r="D131" s="30">
        <v>1028613.64</v>
      </c>
      <c r="E131" s="30">
        <v>11699.91</v>
      </c>
      <c r="F131" s="30">
        <f t="shared" si="11"/>
        <v>1040313.55</v>
      </c>
      <c r="G131" s="30">
        <v>1308540.3899999999</v>
      </c>
      <c r="H131" s="30">
        <v>1308540.3899999999</v>
      </c>
      <c r="I131" s="51">
        <f t="shared" si="12"/>
        <v>279926.74999999988</v>
      </c>
    </row>
    <row r="132" spans="1:9" ht="15" customHeight="1" x14ac:dyDescent="0.25">
      <c r="A132" s="50"/>
      <c r="B132" s="89" t="str">
        <f t="shared" si="10"/>
        <v>Agua No Facturada tasa 16%</v>
      </c>
      <c r="C132" s="90"/>
      <c r="D132" s="30">
        <v>440834.44</v>
      </c>
      <c r="E132" s="30">
        <v>0</v>
      </c>
      <c r="F132" s="30">
        <f t="shared" si="11"/>
        <v>440834.44</v>
      </c>
      <c r="G132" s="30">
        <v>16178.36</v>
      </c>
      <c r="H132" s="30">
        <v>16178.36</v>
      </c>
      <c r="I132" s="51">
        <f t="shared" si="12"/>
        <v>-424656.08</v>
      </c>
    </row>
    <row r="133" spans="1:9" ht="15" customHeight="1" x14ac:dyDescent="0.25">
      <c r="A133" s="50"/>
      <c r="B133" s="89" t="str">
        <f t="shared" si="10"/>
        <v>Drenaje No Facturado tasa 0%</v>
      </c>
      <c r="C133" s="90"/>
      <c r="D133" s="30">
        <v>232590.38</v>
      </c>
      <c r="E133" s="30">
        <v>0</v>
      </c>
      <c r="F133" s="30">
        <f t="shared" si="11"/>
        <v>232590.38</v>
      </c>
      <c r="G133" s="30">
        <v>201609.34</v>
      </c>
      <c r="H133" s="30">
        <v>201609.34</v>
      </c>
      <c r="I133" s="51">
        <f t="shared" si="12"/>
        <v>-30981.040000000008</v>
      </c>
    </row>
    <row r="134" spans="1:9" ht="15" customHeight="1" x14ac:dyDescent="0.25">
      <c r="A134" s="50"/>
      <c r="B134" s="89" t="str">
        <f t="shared" si="10"/>
        <v>Drenaje No Facturado tasa 16%</v>
      </c>
      <c r="C134" s="90"/>
      <c r="D134" s="30">
        <v>99681.57</v>
      </c>
      <c r="E134" s="30">
        <v>0</v>
      </c>
      <c r="F134" s="30">
        <f t="shared" si="11"/>
        <v>99681.57</v>
      </c>
      <c r="G134" s="30">
        <v>9699.2000000000007</v>
      </c>
      <c r="H134" s="30">
        <v>9699.2000000000007</v>
      </c>
      <c r="I134" s="51">
        <f t="shared" si="12"/>
        <v>-89982.37000000001</v>
      </c>
    </row>
    <row r="135" spans="1:9" ht="15" customHeight="1" x14ac:dyDescent="0.25">
      <c r="A135" s="50"/>
      <c r="B135" s="89" t="str">
        <f t="shared" si="10"/>
        <v>Saneamiento No Facturado tasa 0%</v>
      </c>
      <c r="C135" s="90"/>
      <c r="D135" s="30">
        <v>3520075.92</v>
      </c>
      <c r="E135" s="30">
        <v>0</v>
      </c>
      <c r="F135" s="30">
        <f t="shared" si="11"/>
        <v>3520075.92</v>
      </c>
      <c r="G135" s="30">
        <v>1696614.46</v>
      </c>
      <c r="H135" s="30">
        <v>1696614.46</v>
      </c>
      <c r="I135" s="51">
        <f t="shared" si="12"/>
        <v>-1823461.46</v>
      </c>
    </row>
    <row r="136" spans="1:9" ht="15" customHeight="1" x14ac:dyDescent="0.25">
      <c r="A136" s="50"/>
      <c r="B136" s="89" t="str">
        <f t="shared" si="10"/>
        <v>Pipas de Agua tasa 16%</v>
      </c>
      <c r="C136" s="90"/>
      <c r="D136" s="30">
        <v>1443.04</v>
      </c>
      <c r="E136" s="30">
        <v>2943.98</v>
      </c>
      <c r="F136" s="30">
        <f t="shared" si="11"/>
        <v>4387.0200000000004</v>
      </c>
      <c r="G136" s="30">
        <v>4726.4399999999996</v>
      </c>
      <c r="H136" s="30">
        <v>4726.4399999999996</v>
      </c>
      <c r="I136" s="51">
        <f t="shared" si="12"/>
        <v>3283.3999999999996</v>
      </c>
    </row>
    <row r="137" spans="1:9" ht="15" customHeight="1" x14ac:dyDescent="0.25">
      <c r="A137" s="50"/>
      <c r="B137" s="89" t="str">
        <f t="shared" si="10"/>
        <v>Pipas de Agua tasa 0%</v>
      </c>
      <c r="C137" s="90"/>
      <c r="D137" s="30">
        <v>0</v>
      </c>
      <c r="E137" s="30">
        <v>0</v>
      </c>
      <c r="F137" s="30">
        <f t="shared" si="11"/>
        <v>0</v>
      </c>
      <c r="G137" s="30">
        <v>0</v>
      </c>
      <c r="H137" s="30">
        <v>0</v>
      </c>
      <c r="I137" s="51">
        <f t="shared" si="12"/>
        <v>0</v>
      </c>
    </row>
    <row r="138" spans="1:9" ht="15" customHeight="1" x14ac:dyDescent="0.25">
      <c r="A138" s="50"/>
      <c r="B138" s="89" t="str">
        <f t="shared" si="10"/>
        <v>Ventas de Agua Tratada tasa 0%</v>
      </c>
      <c r="C138" s="90"/>
      <c r="D138" s="30">
        <v>0</v>
      </c>
      <c r="E138" s="30">
        <v>0</v>
      </c>
      <c r="F138" s="30">
        <f t="shared" si="11"/>
        <v>0</v>
      </c>
      <c r="G138" s="30">
        <v>0</v>
      </c>
      <c r="H138" s="30">
        <v>0</v>
      </c>
      <c r="I138" s="51">
        <f t="shared" si="12"/>
        <v>0</v>
      </c>
    </row>
    <row r="139" spans="1:9" ht="15" customHeight="1" x14ac:dyDescent="0.25">
      <c r="A139" s="50"/>
      <c r="B139" s="89" t="str">
        <f t="shared" si="10"/>
        <v>Ventas de Agua Tratada tasa 16%</v>
      </c>
      <c r="C139" s="90"/>
      <c r="D139" s="30">
        <v>19227.39</v>
      </c>
      <c r="E139" s="30">
        <v>16128.86</v>
      </c>
      <c r="F139" s="30">
        <f t="shared" si="11"/>
        <v>35356.25</v>
      </c>
      <c r="G139" s="30">
        <v>58097.39</v>
      </c>
      <c r="H139" s="30">
        <v>58097.39</v>
      </c>
      <c r="I139" s="51">
        <f t="shared" si="12"/>
        <v>38870</v>
      </c>
    </row>
    <row r="140" spans="1:9" ht="15" customHeight="1" x14ac:dyDescent="0.25">
      <c r="A140" s="50"/>
      <c r="B140" s="89" t="str">
        <f t="shared" si="10"/>
        <v>Serv. de Conexion de Agua Potable tasa 0%</v>
      </c>
      <c r="C140" s="90"/>
      <c r="D140" s="30">
        <v>3392455.2</v>
      </c>
      <c r="E140" s="30">
        <v>0</v>
      </c>
      <c r="F140" s="30">
        <f t="shared" si="11"/>
        <v>3392455.2</v>
      </c>
      <c r="G140" s="30">
        <v>2856969</v>
      </c>
      <c r="H140" s="30">
        <v>2856969</v>
      </c>
      <c r="I140" s="51">
        <f t="shared" si="12"/>
        <v>-535486.20000000019</v>
      </c>
    </row>
    <row r="141" spans="1:9" ht="15" customHeight="1" x14ac:dyDescent="0.25">
      <c r="A141" s="50"/>
      <c r="B141" s="89" t="str">
        <f t="shared" si="10"/>
        <v>Serv de Conexion de Agua Potable tasa 16%</v>
      </c>
      <c r="C141" s="90"/>
      <c r="D141" s="30">
        <v>848113.8</v>
      </c>
      <c r="E141" s="30">
        <v>0</v>
      </c>
      <c r="F141" s="30">
        <f t="shared" si="11"/>
        <v>848113.8</v>
      </c>
      <c r="G141" s="30">
        <v>572879.47</v>
      </c>
      <c r="H141" s="30">
        <v>572879.47</v>
      </c>
      <c r="I141" s="51">
        <f t="shared" si="12"/>
        <v>-275234.33000000007</v>
      </c>
    </row>
    <row r="142" spans="1:9" ht="15" customHeight="1" x14ac:dyDescent="0.25">
      <c r="A142" s="50"/>
      <c r="B142" s="89" t="str">
        <f t="shared" si="10"/>
        <v>Serv de con. de Alcantarillado tasa 0%</v>
      </c>
      <c r="C142" s="90"/>
      <c r="D142" s="30">
        <v>2775645.12</v>
      </c>
      <c r="E142" s="30">
        <v>0</v>
      </c>
      <c r="F142" s="30">
        <f t="shared" si="11"/>
        <v>2775645.12</v>
      </c>
      <c r="G142" s="30">
        <v>1839120.88</v>
      </c>
      <c r="H142" s="30">
        <v>1839120.88</v>
      </c>
      <c r="I142" s="51">
        <f t="shared" si="12"/>
        <v>-936524.24000000022</v>
      </c>
    </row>
    <row r="143" spans="1:9" ht="15" customHeight="1" x14ac:dyDescent="0.25">
      <c r="A143" s="50"/>
      <c r="B143" s="89" t="str">
        <f t="shared" si="10"/>
        <v>Serv de con. de Alcantarillado tasa 16%</v>
      </c>
      <c r="C143" s="90"/>
      <c r="D143" s="30">
        <v>693911.28</v>
      </c>
      <c r="E143" s="30">
        <v>0</v>
      </c>
      <c r="F143" s="30">
        <f t="shared" si="11"/>
        <v>693911.28</v>
      </c>
      <c r="G143" s="30">
        <v>383739.36</v>
      </c>
      <c r="H143" s="30">
        <v>383739.36</v>
      </c>
      <c r="I143" s="51">
        <f t="shared" si="12"/>
        <v>-310171.92000000004</v>
      </c>
    </row>
    <row r="144" spans="1:9" ht="15" customHeight="1" x14ac:dyDescent="0.25">
      <c r="A144" s="50"/>
      <c r="B144" s="89" t="str">
        <f t="shared" si="10"/>
        <v>Gastos de Ejecucion tasa 0%</v>
      </c>
      <c r="C144" s="90"/>
      <c r="D144" s="30">
        <v>304359.49</v>
      </c>
      <c r="E144" s="30">
        <v>0</v>
      </c>
      <c r="F144" s="30">
        <f t="shared" si="11"/>
        <v>304359.49</v>
      </c>
      <c r="G144" s="30">
        <v>274834.46000000002</v>
      </c>
      <c r="H144" s="30">
        <v>274834.46000000002</v>
      </c>
      <c r="I144" s="51">
        <f t="shared" si="12"/>
        <v>-29525.02999999997</v>
      </c>
    </row>
    <row r="145" spans="1:9" ht="15" customHeight="1" x14ac:dyDescent="0.25">
      <c r="A145" s="50"/>
      <c r="B145" s="89" t="str">
        <f t="shared" si="10"/>
        <v>Gastos de Ejecucion tasa 16%</v>
      </c>
      <c r="C145" s="90"/>
      <c r="D145" s="30">
        <v>0</v>
      </c>
      <c r="E145" s="30">
        <v>18456.900000000001</v>
      </c>
      <c r="F145" s="30">
        <f t="shared" si="11"/>
        <v>18456.900000000001</v>
      </c>
      <c r="G145" s="30">
        <v>24428.25</v>
      </c>
      <c r="H145" s="30">
        <v>24428.25</v>
      </c>
      <c r="I145" s="51">
        <f t="shared" si="12"/>
        <v>24428.25</v>
      </c>
    </row>
    <row r="146" spans="1:9" ht="15" customHeight="1" x14ac:dyDescent="0.25">
      <c r="A146" s="50"/>
      <c r="B146" s="89" t="str">
        <f t="shared" si="10"/>
        <v>Multas y Sanciones tasa 0%</v>
      </c>
      <c r="C146" s="90"/>
      <c r="D146" s="30">
        <v>63410.97</v>
      </c>
      <c r="E146" s="30">
        <v>336287.67</v>
      </c>
      <c r="F146" s="30">
        <f t="shared" si="11"/>
        <v>399698.64</v>
      </c>
      <c r="G146" s="30">
        <v>582058.91</v>
      </c>
      <c r="H146" s="30">
        <v>582058.91</v>
      </c>
      <c r="I146" s="51">
        <f t="shared" si="12"/>
        <v>518647.94000000006</v>
      </c>
    </row>
    <row r="147" spans="1:9" ht="15" customHeight="1" x14ac:dyDescent="0.25">
      <c r="A147" s="50"/>
      <c r="B147" s="89" t="str">
        <f t="shared" si="10"/>
        <v>Recargos tasa 0%</v>
      </c>
      <c r="C147" s="90"/>
      <c r="D147" s="30">
        <v>17605008</v>
      </c>
      <c r="E147" s="30">
        <v>0</v>
      </c>
      <c r="F147" s="30">
        <f t="shared" si="11"/>
        <v>17605008</v>
      </c>
      <c r="G147" s="30">
        <v>6977126.8600000003</v>
      </c>
      <c r="H147" s="30">
        <v>6977126.8600000003</v>
      </c>
      <c r="I147" s="51">
        <f t="shared" si="12"/>
        <v>-10627881.140000001</v>
      </c>
    </row>
    <row r="148" spans="1:9" ht="15" customHeight="1" x14ac:dyDescent="0.25">
      <c r="A148" s="50"/>
      <c r="B148" s="89" t="str">
        <f t="shared" si="10"/>
        <v>Reconex de Serv. Agua Potable tasa 0%</v>
      </c>
      <c r="C148" s="90"/>
      <c r="D148" s="30">
        <v>2282639.46</v>
      </c>
      <c r="E148" s="30">
        <v>72943.45</v>
      </c>
      <c r="F148" s="30">
        <f t="shared" si="11"/>
        <v>2355582.91</v>
      </c>
      <c r="G148" s="30">
        <v>3337558.75</v>
      </c>
      <c r="H148" s="30">
        <v>3337558.75</v>
      </c>
      <c r="I148" s="51">
        <f t="shared" si="12"/>
        <v>1054919.29</v>
      </c>
    </row>
    <row r="149" spans="1:9" ht="15" customHeight="1" x14ac:dyDescent="0.25">
      <c r="A149" s="50"/>
      <c r="B149" s="89" t="str">
        <f t="shared" si="10"/>
        <v>Reconex de Serv. Agua Potable tasa 16%</v>
      </c>
      <c r="C149" s="90"/>
      <c r="D149" s="30">
        <v>978274.04</v>
      </c>
      <c r="E149" s="30">
        <v>0</v>
      </c>
      <c r="F149" s="30">
        <f t="shared" si="11"/>
        <v>978274.04</v>
      </c>
      <c r="G149" s="30">
        <v>335053.42</v>
      </c>
      <c r="H149" s="30">
        <v>335053.42</v>
      </c>
      <c r="I149" s="51">
        <f t="shared" si="12"/>
        <v>-643220.62000000011</v>
      </c>
    </row>
    <row r="150" spans="1:9" ht="15" customHeight="1" x14ac:dyDescent="0.25">
      <c r="A150" s="50"/>
      <c r="B150" s="89" t="str">
        <f t="shared" si="10"/>
        <v>Ruptura de Concreto tasa 0%</v>
      </c>
      <c r="C150" s="90"/>
      <c r="D150" s="30">
        <v>21648.46</v>
      </c>
      <c r="E150" s="30">
        <v>23638.93</v>
      </c>
      <c r="F150" s="30">
        <f t="shared" si="11"/>
        <v>45287.39</v>
      </c>
      <c r="G150" s="30">
        <v>58015.64</v>
      </c>
      <c r="H150" s="30">
        <v>58015.64</v>
      </c>
      <c r="I150" s="51">
        <f t="shared" si="12"/>
        <v>36367.18</v>
      </c>
    </row>
    <row r="151" spans="1:9" ht="15" customHeight="1" x14ac:dyDescent="0.25">
      <c r="A151" s="50"/>
      <c r="B151" s="89" t="str">
        <f t="shared" si="10"/>
        <v>Ruptura de Concreto tasa 16%</v>
      </c>
      <c r="C151" s="90"/>
      <c r="D151" s="30">
        <v>9277.93</v>
      </c>
      <c r="E151" s="30">
        <v>22375.51</v>
      </c>
      <c r="F151" s="30">
        <f t="shared" si="11"/>
        <v>31653.439999999999</v>
      </c>
      <c r="G151" s="30">
        <v>47541.81</v>
      </c>
      <c r="H151" s="30">
        <v>47541.81</v>
      </c>
      <c r="I151" s="51">
        <f t="shared" si="12"/>
        <v>38263.879999999997</v>
      </c>
    </row>
    <row r="152" spans="1:9" ht="15" customHeight="1" x14ac:dyDescent="0.25">
      <c r="A152" s="50"/>
      <c r="B152" s="89" t="str">
        <f t="shared" si="10"/>
        <v>Medidor de Agua tasa 0%</v>
      </c>
      <c r="C152" s="90"/>
      <c r="D152" s="30">
        <v>3445888.87</v>
      </c>
      <c r="E152" s="30">
        <v>0</v>
      </c>
      <c r="F152" s="30">
        <f t="shared" si="11"/>
        <v>3445888.87</v>
      </c>
      <c r="G152" s="30">
        <v>3700487.69</v>
      </c>
      <c r="H152" s="30">
        <v>3700487.69</v>
      </c>
      <c r="I152" s="51">
        <f t="shared" si="12"/>
        <v>254598.81999999983</v>
      </c>
    </row>
    <row r="153" spans="1:9" ht="15" customHeight="1" x14ac:dyDescent="0.25">
      <c r="A153" s="50"/>
      <c r="B153" s="89" t="str">
        <f t="shared" si="10"/>
        <v>Medidor de Agua tasa 16%</v>
      </c>
      <c r="C153" s="90"/>
      <c r="D153" s="30">
        <v>861472.21</v>
      </c>
      <c r="E153" s="30">
        <v>90480.960000000006</v>
      </c>
      <c r="F153" s="30">
        <f t="shared" si="11"/>
        <v>951953.16999999993</v>
      </c>
      <c r="G153" s="30">
        <v>1375365.87</v>
      </c>
      <c r="H153" s="30">
        <v>1375365.87</v>
      </c>
      <c r="I153" s="51">
        <f t="shared" si="12"/>
        <v>513893.66000000015</v>
      </c>
    </row>
    <row r="154" spans="1:9" ht="15" customHeight="1" x14ac:dyDescent="0.25">
      <c r="A154" s="50"/>
      <c r="B154" s="89" t="str">
        <f t="shared" si="10"/>
        <v>Rev.d'Planosp'aut.d'proy.des.hab tasa 0%</v>
      </c>
      <c r="C154" s="90"/>
      <c r="D154" s="30">
        <v>68173.52</v>
      </c>
      <c r="E154" s="30">
        <v>0</v>
      </c>
      <c r="F154" s="30">
        <f t="shared" si="11"/>
        <v>68173.52</v>
      </c>
      <c r="G154" s="30">
        <v>28456.44</v>
      </c>
      <c r="H154" s="30">
        <v>28456.44</v>
      </c>
      <c r="I154" s="51">
        <f t="shared" si="12"/>
        <v>-39717.08</v>
      </c>
    </row>
    <row r="155" spans="1:9" ht="15" customHeight="1" x14ac:dyDescent="0.25">
      <c r="A155" s="50"/>
      <c r="B155" s="89" t="str">
        <f t="shared" si="10"/>
        <v>Rev.d'Planosp'aut.dproy.des.hab tasa 16%</v>
      </c>
      <c r="C155" s="90"/>
      <c r="D155" s="30">
        <v>17043.36</v>
      </c>
      <c r="E155" s="30">
        <v>0</v>
      </c>
      <c r="F155" s="30">
        <f t="shared" si="11"/>
        <v>17043.36</v>
      </c>
      <c r="G155" s="30">
        <v>21668.04</v>
      </c>
      <c r="H155" s="30">
        <v>21668.04</v>
      </c>
      <c r="I155" s="51">
        <f t="shared" si="12"/>
        <v>4624.68</v>
      </c>
    </row>
    <row r="156" spans="1:9" ht="15" customHeight="1" x14ac:dyDescent="0.25">
      <c r="A156" s="50"/>
      <c r="B156" s="89" t="str">
        <f t="shared" si="10"/>
        <v>Presupuesto de Obra tasa 0%</v>
      </c>
      <c r="C156" s="90"/>
      <c r="D156" s="30">
        <v>11362.26</v>
      </c>
      <c r="E156" s="30">
        <v>0</v>
      </c>
      <c r="F156" s="30">
        <f t="shared" si="11"/>
        <v>11362.26</v>
      </c>
      <c r="G156" s="30">
        <v>25858.33</v>
      </c>
      <c r="H156" s="30">
        <v>25858.33</v>
      </c>
      <c r="I156" s="51">
        <f t="shared" si="12"/>
        <v>14496.070000000002</v>
      </c>
    </row>
    <row r="157" spans="1:9" ht="15" customHeight="1" x14ac:dyDescent="0.25">
      <c r="A157" s="50"/>
      <c r="B157" s="89" t="str">
        <f t="shared" si="10"/>
        <v>Presupuesto de Obra tasa 16%</v>
      </c>
      <c r="C157" s="90"/>
      <c r="D157" s="30">
        <v>2840.59</v>
      </c>
      <c r="E157" s="30">
        <v>3756.77</v>
      </c>
      <c r="F157" s="30">
        <f t="shared" si="11"/>
        <v>6597.3600000000006</v>
      </c>
      <c r="G157" s="30">
        <v>26113.69</v>
      </c>
      <c r="H157" s="30">
        <v>26113.69</v>
      </c>
      <c r="I157" s="51">
        <f t="shared" si="12"/>
        <v>23273.1</v>
      </c>
    </row>
    <row r="158" spans="1:9" ht="15" customHeight="1" x14ac:dyDescent="0.25">
      <c r="A158" s="50"/>
      <c r="B158" s="89" t="str">
        <f t="shared" si="10"/>
        <v>Cambio de Datos al Padron tasa 0%</v>
      </c>
      <c r="C158" s="90"/>
      <c r="D158" s="30">
        <v>791728.96</v>
      </c>
      <c r="E158" s="30">
        <v>0</v>
      </c>
      <c r="F158" s="30">
        <f t="shared" si="11"/>
        <v>791728.96</v>
      </c>
      <c r="G158" s="30">
        <v>728328</v>
      </c>
      <c r="H158" s="30">
        <v>728328</v>
      </c>
      <c r="I158" s="51">
        <f t="shared" si="12"/>
        <v>-63400.959999999963</v>
      </c>
    </row>
    <row r="159" spans="1:9" ht="15" customHeight="1" x14ac:dyDescent="0.25">
      <c r="A159" s="50"/>
      <c r="B159" s="89" t="str">
        <f t="shared" si="10"/>
        <v>Cambio de Datos al Padron tasa 16%</v>
      </c>
      <c r="C159" s="90"/>
      <c r="D159" s="30">
        <v>197932.23</v>
      </c>
      <c r="E159" s="30">
        <v>0</v>
      </c>
      <c r="F159" s="30">
        <f t="shared" si="11"/>
        <v>197932.23</v>
      </c>
      <c r="G159" s="30">
        <v>47551.63</v>
      </c>
      <c r="H159" s="30">
        <v>47551.63</v>
      </c>
      <c r="I159" s="51">
        <f t="shared" si="12"/>
        <v>-150380.6</v>
      </c>
    </row>
    <row r="160" spans="1:9" ht="15" customHeight="1" x14ac:dyDescent="0.25">
      <c r="A160" s="50"/>
      <c r="B160" s="89" t="str">
        <f t="shared" si="10"/>
        <v>Superv.Obras Redes inter.d'Agua tasa 0%</v>
      </c>
      <c r="C160" s="90"/>
      <c r="D160" s="30">
        <v>396040</v>
      </c>
      <c r="E160" s="30">
        <v>0</v>
      </c>
      <c r="F160" s="30">
        <f t="shared" si="11"/>
        <v>396040</v>
      </c>
      <c r="G160" s="30">
        <v>255401.99</v>
      </c>
      <c r="H160" s="30">
        <v>255401.99</v>
      </c>
      <c r="I160" s="51">
        <f t="shared" si="12"/>
        <v>-140638.01</v>
      </c>
    </row>
    <row r="161" spans="1:9" ht="15" customHeight="1" x14ac:dyDescent="0.25">
      <c r="A161" s="50"/>
      <c r="B161" s="89" t="str">
        <f t="shared" si="10"/>
        <v>Superv.Obras Redes inter.d'Agua tasa 16%</v>
      </c>
      <c r="C161" s="90"/>
      <c r="D161" s="30">
        <v>99009.99</v>
      </c>
      <c r="E161" s="30">
        <v>0</v>
      </c>
      <c r="F161" s="30">
        <f t="shared" si="11"/>
        <v>99009.99</v>
      </c>
      <c r="G161" s="30">
        <v>19947.89</v>
      </c>
      <c r="H161" s="30">
        <v>19947.89</v>
      </c>
      <c r="I161" s="51">
        <f t="shared" si="12"/>
        <v>-79062.100000000006</v>
      </c>
    </row>
    <row r="162" spans="1:9" ht="15" customHeight="1" x14ac:dyDescent="0.25">
      <c r="A162" s="50"/>
      <c r="B162" s="89" t="str">
        <f t="shared" si="10"/>
        <v>Reparacion de Medidor tasa 0%</v>
      </c>
      <c r="C162" s="90"/>
      <c r="D162" s="30">
        <v>59364.05</v>
      </c>
      <c r="E162" s="30">
        <v>0</v>
      </c>
      <c r="F162" s="30">
        <f t="shared" si="11"/>
        <v>59364.05</v>
      </c>
      <c r="G162" s="30">
        <v>46155.92</v>
      </c>
      <c r="H162" s="30">
        <v>46155.92</v>
      </c>
      <c r="I162" s="51">
        <f t="shared" si="12"/>
        <v>-13208.130000000005</v>
      </c>
    </row>
    <row r="163" spans="1:9" ht="15" customHeight="1" x14ac:dyDescent="0.25">
      <c r="A163" s="50"/>
      <c r="B163" s="89" t="str">
        <f t="shared" si="10"/>
        <v>Reparacion de Medidor tasa 16%</v>
      </c>
      <c r="C163" s="90"/>
      <c r="D163" s="30">
        <v>25441.74</v>
      </c>
      <c r="E163" s="30">
        <v>0</v>
      </c>
      <c r="F163" s="30">
        <f t="shared" si="11"/>
        <v>25441.74</v>
      </c>
      <c r="G163" s="30">
        <v>29475.97</v>
      </c>
      <c r="H163" s="30">
        <v>29475.97</v>
      </c>
      <c r="I163" s="51">
        <f t="shared" si="12"/>
        <v>4034.2299999999996</v>
      </c>
    </row>
    <row r="164" spans="1:9" ht="15" customHeight="1" x14ac:dyDescent="0.25">
      <c r="A164" s="50"/>
      <c r="B164" s="89" t="str">
        <f t="shared" si="10"/>
        <v>Estudio de Factibilidad tasa 0%</v>
      </c>
      <c r="C164" s="90"/>
      <c r="D164" s="30">
        <v>122687.35</v>
      </c>
      <c r="E164" s="30">
        <v>0</v>
      </c>
      <c r="F164" s="30">
        <f t="shared" si="11"/>
        <v>122687.35</v>
      </c>
      <c r="G164" s="30">
        <v>28559.4</v>
      </c>
      <c r="H164" s="30">
        <v>28559.4</v>
      </c>
      <c r="I164" s="51">
        <f t="shared" si="12"/>
        <v>-94127.950000000012</v>
      </c>
    </row>
    <row r="165" spans="1:9" ht="15" customHeight="1" x14ac:dyDescent="0.25">
      <c r="A165" s="50"/>
      <c r="B165" s="89" t="str">
        <f t="shared" si="10"/>
        <v>Estudio de Factibilidad tasa 16%</v>
      </c>
      <c r="C165" s="90"/>
      <c r="D165" s="30">
        <v>30671.83</v>
      </c>
      <c r="E165" s="30">
        <v>0</v>
      </c>
      <c r="F165" s="30">
        <f t="shared" si="11"/>
        <v>30671.83</v>
      </c>
      <c r="G165" s="30">
        <v>19271</v>
      </c>
      <c r="H165" s="30">
        <v>19271</v>
      </c>
      <c r="I165" s="51">
        <f t="shared" si="12"/>
        <v>-11400.830000000002</v>
      </c>
    </row>
    <row r="166" spans="1:9" ht="15" customHeight="1" x14ac:dyDescent="0.25">
      <c r="A166" s="50"/>
      <c r="B166" s="89" t="str">
        <f t="shared" si="10"/>
        <v>Constancias de No Adeudos tasa 0%</v>
      </c>
      <c r="C166" s="90"/>
      <c r="D166" s="30">
        <v>2719165</v>
      </c>
      <c r="E166" s="30">
        <v>0</v>
      </c>
      <c r="F166" s="30">
        <f t="shared" si="11"/>
        <v>2719165</v>
      </c>
      <c r="G166" s="30">
        <v>3423075.12</v>
      </c>
      <c r="H166" s="30">
        <v>3423075.12</v>
      </c>
      <c r="I166" s="51">
        <f t="shared" si="12"/>
        <v>703910.12000000011</v>
      </c>
    </row>
    <row r="167" spans="1:9" ht="15" customHeight="1" x14ac:dyDescent="0.25">
      <c r="A167" s="50"/>
      <c r="B167" s="89" t="str">
        <f t="shared" si="10"/>
        <v>Constancias de No Adeudos tasa 16%</v>
      </c>
      <c r="C167" s="90"/>
      <c r="D167" s="30">
        <v>679791.24</v>
      </c>
      <c r="E167" s="30">
        <v>0</v>
      </c>
      <c r="F167" s="30">
        <f t="shared" si="11"/>
        <v>679791.24</v>
      </c>
      <c r="G167" s="30">
        <v>126110.28</v>
      </c>
      <c r="H167" s="30">
        <v>126110.28</v>
      </c>
      <c r="I167" s="51">
        <f t="shared" si="12"/>
        <v>-553680.96</v>
      </c>
    </row>
    <row r="168" spans="1:9" ht="15" customHeight="1" x14ac:dyDescent="0.25">
      <c r="A168" s="50"/>
      <c r="B168" s="89" t="str">
        <f t="shared" si="10"/>
        <v>Reducción de Diametro tasa 0%</v>
      </c>
      <c r="C168" s="90"/>
      <c r="D168" s="30">
        <v>0</v>
      </c>
      <c r="E168" s="30">
        <v>0</v>
      </c>
      <c r="F168" s="30">
        <f t="shared" si="11"/>
        <v>0</v>
      </c>
      <c r="G168" s="30">
        <v>565.70000000000005</v>
      </c>
      <c r="H168" s="30">
        <v>565.70000000000005</v>
      </c>
      <c r="I168" s="51">
        <f t="shared" si="12"/>
        <v>565.70000000000005</v>
      </c>
    </row>
    <row r="169" spans="1:9" ht="15" customHeight="1" x14ac:dyDescent="0.25">
      <c r="A169" s="50"/>
      <c r="B169" s="89" t="str">
        <f t="shared" si="10"/>
        <v>Reducción de Diametro tasa 16%</v>
      </c>
      <c r="C169" s="90"/>
      <c r="D169" s="30">
        <v>0</v>
      </c>
      <c r="E169" s="30">
        <v>0</v>
      </c>
      <c r="F169" s="30">
        <f t="shared" si="11"/>
        <v>0</v>
      </c>
      <c r="G169" s="30">
        <v>565.70000000000005</v>
      </c>
      <c r="H169" s="30">
        <v>565.70000000000005</v>
      </c>
      <c r="I169" s="51">
        <f t="shared" si="12"/>
        <v>565.70000000000005</v>
      </c>
    </row>
    <row r="170" spans="1:9" ht="15" customHeight="1" x14ac:dyDescent="0.25">
      <c r="A170" s="50"/>
      <c r="B170" s="89" t="str">
        <f t="shared" si="10"/>
        <v>Mano de Obra tasa 0%</v>
      </c>
      <c r="C170" s="90"/>
      <c r="D170" s="30">
        <v>0</v>
      </c>
      <c r="E170" s="30">
        <v>63153.89</v>
      </c>
      <c r="F170" s="30">
        <f t="shared" si="11"/>
        <v>63153.89</v>
      </c>
      <c r="G170" s="30">
        <v>63153.89</v>
      </c>
      <c r="H170" s="30">
        <v>63153.89</v>
      </c>
      <c r="I170" s="51">
        <f t="shared" si="12"/>
        <v>63153.89</v>
      </c>
    </row>
    <row r="171" spans="1:9" ht="15" customHeight="1" x14ac:dyDescent="0.25">
      <c r="A171" s="50"/>
      <c r="B171" s="89" t="str">
        <f t="shared" si="10"/>
        <v>Reub. de Aparato de Medidor tasa 0%</v>
      </c>
      <c r="C171" s="90"/>
      <c r="D171" s="30">
        <v>11718.58</v>
      </c>
      <c r="E171" s="30">
        <v>4629.57</v>
      </c>
      <c r="F171" s="30">
        <f t="shared" si="11"/>
        <v>16348.15</v>
      </c>
      <c r="G171" s="30">
        <v>20025.2</v>
      </c>
      <c r="H171" s="30">
        <v>20025.2</v>
      </c>
      <c r="I171" s="51">
        <f t="shared" si="12"/>
        <v>8306.6200000000008</v>
      </c>
    </row>
    <row r="172" spans="1:9" ht="15" customHeight="1" x14ac:dyDescent="0.25">
      <c r="A172" s="50"/>
      <c r="B172" s="89" t="str">
        <f t="shared" si="10"/>
        <v>Reub. de Aparato de Medidor tasa 16%</v>
      </c>
      <c r="C172" s="90"/>
      <c r="D172" s="30">
        <v>5022.26</v>
      </c>
      <c r="E172" s="30">
        <v>0</v>
      </c>
      <c r="F172" s="30">
        <f t="shared" si="11"/>
        <v>5022.26</v>
      </c>
      <c r="G172" s="30">
        <v>5645.57</v>
      </c>
      <c r="H172" s="30">
        <v>5645.57</v>
      </c>
      <c r="I172" s="51">
        <f t="shared" si="12"/>
        <v>623.30999999999949</v>
      </c>
    </row>
    <row r="173" spans="1:9" ht="15" customHeight="1" x14ac:dyDescent="0.25">
      <c r="A173" s="50"/>
      <c r="B173" s="89" t="str">
        <f t="shared" si="10"/>
        <v>15% Fomento Educ. y Asistencia tasa 0%</v>
      </c>
      <c r="C173" s="90"/>
      <c r="D173" s="30">
        <v>488408.82</v>
      </c>
      <c r="E173" s="30">
        <v>0</v>
      </c>
      <c r="F173" s="30">
        <f t="shared" si="11"/>
        <v>488408.82</v>
      </c>
      <c r="G173" s="30">
        <v>503533.1</v>
      </c>
      <c r="H173" s="30">
        <v>503533.1</v>
      </c>
      <c r="I173" s="51">
        <f t="shared" si="12"/>
        <v>15124.27999999997</v>
      </c>
    </row>
    <row r="174" spans="1:9" ht="15" customHeight="1" x14ac:dyDescent="0.25">
      <c r="A174" s="50"/>
      <c r="B174" s="89" t="str">
        <f t="shared" si="10"/>
        <v>15% Fomento Educ. y Asistencia tasa 16%</v>
      </c>
      <c r="C174" s="90"/>
      <c r="D174" s="30">
        <v>122102.22</v>
      </c>
      <c r="E174" s="30">
        <v>0</v>
      </c>
      <c r="F174" s="30">
        <f t="shared" si="11"/>
        <v>122102.22</v>
      </c>
      <c r="G174" s="30">
        <v>0</v>
      </c>
      <c r="H174" s="30">
        <v>0</v>
      </c>
      <c r="I174" s="51">
        <f t="shared" si="12"/>
        <v>-122102.22</v>
      </c>
    </row>
    <row r="175" spans="1:9" ht="15" customHeight="1" x14ac:dyDescent="0.25">
      <c r="A175" s="50"/>
      <c r="B175" s="89" t="str">
        <f t="shared" si="10"/>
        <v>Aut.d'Proy.d'Construct.d'Redes tasa 0%</v>
      </c>
      <c r="C175" s="90"/>
      <c r="D175" s="30">
        <v>11362.26</v>
      </c>
      <c r="E175" s="30">
        <v>0</v>
      </c>
      <c r="F175" s="30">
        <f t="shared" si="11"/>
        <v>11362.26</v>
      </c>
      <c r="G175" s="30">
        <v>4969.0200000000004</v>
      </c>
      <c r="H175" s="30">
        <v>4969.0200000000004</v>
      </c>
      <c r="I175" s="51">
        <f t="shared" si="12"/>
        <v>-6393.24</v>
      </c>
    </row>
    <row r="176" spans="1:9" ht="15" customHeight="1" x14ac:dyDescent="0.25">
      <c r="A176" s="50"/>
      <c r="B176" s="89" t="str">
        <f t="shared" si="10"/>
        <v>Aut.d'Proy.d'Construct.d'Redes tasa 16%</v>
      </c>
      <c r="C176" s="90"/>
      <c r="D176" s="30">
        <v>2840.59</v>
      </c>
      <c r="E176" s="30">
        <v>0</v>
      </c>
      <c r="F176" s="30">
        <f t="shared" si="11"/>
        <v>2840.59</v>
      </c>
      <c r="G176" s="30">
        <v>3611.34</v>
      </c>
      <c r="H176" s="30">
        <v>3611.34</v>
      </c>
      <c r="I176" s="51">
        <f t="shared" si="12"/>
        <v>770.75</v>
      </c>
    </row>
    <row r="177" spans="1:9" ht="15" customHeight="1" x14ac:dyDescent="0.25">
      <c r="A177" s="50"/>
      <c r="B177" s="89" t="str">
        <f t="shared" si="10"/>
        <v>Descarga de Aguas Residuales tasa 0%</v>
      </c>
      <c r="C177" s="90"/>
      <c r="D177" s="30">
        <v>0</v>
      </c>
      <c r="E177" s="30">
        <v>13047.02</v>
      </c>
      <c r="F177" s="30">
        <f t="shared" si="11"/>
        <v>13047.02</v>
      </c>
      <c r="G177" s="30">
        <v>97697.58</v>
      </c>
      <c r="H177" s="30">
        <v>97697.58</v>
      </c>
      <c r="I177" s="51">
        <f t="shared" si="12"/>
        <v>97697.58</v>
      </c>
    </row>
    <row r="178" spans="1:9" ht="15" customHeight="1" x14ac:dyDescent="0.25">
      <c r="A178" s="50"/>
      <c r="B178" s="89" t="str">
        <f t="shared" si="10"/>
        <v>Descarga de Aguas Residuales tasa 16%</v>
      </c>
      <c r="C178" s="90"/>
      <c r="D178" s="30">
        <v>1591118.12</v>
      </c>
      <c r="E178" s="30">
        <v>0</v>
      </c>
      <c r="F178" s="30">
        <f t="shared" si="11"/>
        <v>1591118.12</v>
      </c>
      <c r="G178" s="30">
        <v>889792.08</v>
      </c>
      <c r="H178" s="30">
        <v>889792.08</v>
      </c>
      <c r="I178" s="51">
        <f t="shared" si="12"/>
        <v>-701326.04000000015</v>
      </c>
    </row>
    <row r="179" spans="1:9" ht="15" customHeight="1" x14ac:dyDescent="0.25">
      <c r="A179" s="50"/>
      <c r="B179" s="89" t="str">
        <f t="shared" si="10"/>
        <v>Solicitud de Inspeccion tasa 0%</v>
      </c>
      <c r="C179" s="90"/>
      <c r="D179" s="30">
        <v>17360.23</v>
      </c>
      <c r="E179" s="30">
        <v>0</v>
      </c>
      <c r="F179" s="30">
        <f t="shared" si="11"/>
        <v>17360.23</v>
      </c>
      <c r="G179" s="30">
        <v>837.12</v>
      </c>
      <c r="H179" s="30">
        <v>837.12</v>
      </c>
      <c r="I179" s="51">
        <f t="shared" si="12"/>
        <v>-16523.11</v>
      </c>
    </row>
    <row r="180" spans="1:9" ht="15" customHeight="1" x14ac:dyDescent="0.25">
      <c r="A180" s="50"/>
      <c r="B180" s="89" t="str">
        <f t="shared" si="10"/>
        <v>Solicitud de Inspeccion tasa 16%</v>
      </c>
      <c r="C180" s="90"/>
      <c r="D180" s="30">
        <v>7440.11</v>
      </c>
      <c r="E180" s="30">
        <v>2096.7800000000002</v>
      </c>
      <c r="F180" s="30">
        <f t="shared" si="11"/>
        <v>9536.89</v>
      </c>
      <c r="G180" s="30">
        <v>14062.49</v>
      </c>
      <c r="H180" s="30">
        <v>14062.49</v>
      </c>
      <c r="I180" s="51">
        <f t="shared" si="12"/>
        <v>6622.38</v>
      </c>
    </row>
    <row r="181" spans="1:9" ht="15" customHeight="1" x14ac:dyDescent="0.25">
      <c r="A181" s="50"/>
      <c r="B181" s="89" t="str">
        <f t="shared" si="10"/>
        <v>Busqueda de Datos tasa 0%</v>
      </c>
      <c r="C181" s="90"/>
      <c r="D181" s="30">
        <v>490.08</v>
      </c>
      <c r="E181" s="30">
        <v>0</v>
      </c>
      <c r="F181" s="30">
        <f t="shared" si="11"/>
        <v>490.08</v>
      </c>
      <c r="G181" s="30">
        <v>1342.52</v>
      </c>
      <c r="H181" s="30">
        <v>1342.52</v>
      </c>
      <c r="I181" s="51">
        <f t="shared" si="12"/>
        <v>852.44</v>
      </c>
    </row>
    <row r="182" spans="1:9" ht="15" customHeight="1" x14ac:dyDescent="0.25">
      <c r="A182" s="50"/>
      <c r="B182" s="89" t="str">
        <f t="shared" si="10"/>
        <v>Busqueda de Datos tasa 16%</v>
      </c>
      <c r="C182" s="90"/>
      <c r="D182" s="30">
        <v>210.06</v>
      </c>
      <c r="E182" s="30">
        <v>0</v>
      </c>
      <c r="F182" s="30">
        <f t="shared" si="11"/>
        <v>210.06</v>
      </c>
      <c r="G182" s="30">
        <v>0</v>
      </c>
      <c r="H182" s="30">
        <v>0</v>
      </c>
      <c r="I182" s="51">
        <f t="shared" si="12"/>
        <v>-210.06</v>
      </c>
    </row>
    <row r="183" spans="1:9" ht="15" customHeight="1" x14ac:dyDescent="0.25">
      <c r="A183" s="50"/>
      <c r="B183" s="89" t="str">
        <f t="shared" si="10"/>
        <v>Baja de Toma tasa 0%</v>
      </c>
      <c r="C183" s="90"/>
      <c r="D183" s="30">
        <v>43771.25</v>
      </c>
      <c r="E183" s="30">
        <v>0</v>
      </c>
      <c r="F183" s="30">
        <f t="shared" si="11"/>
        <v>43771.25</v>
      </c>
      <c r="G183" s="30">
        <v>56451.16</v>
      </c>
      <c r="H183" s="30">
        <v>56451.16</v>
      </c>
      <c r="I183" s="51">
        <f t="shared" si="12"/>
        <v>12679.910000000003</v>
      </c>
    </row>
    <row r="184" spans="1:9" ht="15" customHeight="1" x14ac:dyDescent="0.25">
      <c r="A184" s="50"/>
      <c r="B184" s="89" t="str">
        <f t="shared" si="10"/>
        <v>Baja de Toma tasa 16%</v>
      </c>
      <c r="C184" s="90"/>
      <c r="D184" s="30">
        <v>65656.88</v>
      </c>
      <c r="E184" s="30">
        <v>0</v>
      </c>
      <c r="F184" s="30">
        <f t="shared" si="11"/>
        <v>65656.88</v>
      </c>
      <c r="G184" s="30">
        <v>43249.41</v>
      </c>
      <c r="H184" s="30">
        <v>43249.41</v>
      </c>
      <c r="I184" s="51">
        <f t="shared" si="12"/>
        <v>-22407.47</v>
      </c>
    </row>
    <row r="185" spans="1:9" ht="15" customHeight="1" thickBot="1" x14ac:dyDescent="0.3">
      <c r="A185" s="57"/>
      <c r="B185" s="91" t="str">
        <f t="shared" si="10"/>
        <v>Suspension de Toma tasa 0%</v>
      </c>
      <c r="C185" s="92"/>
      <c r="D185" s="63">
        <v>829.68</v>
      </c>
      <c r="E185" s="63">
        <v>0</v>
      </c>
      <c r="F185" s="63">
        <f t="shared" si="11"/>
        <v>829.68</v>
      </c>
      <c r="G185" s="63">
        <v>1899.5</v>
      </c>
      <c r="H185" s="63">
        <v>1899.5</v>
      </c>
      <c r="I185" s="68">
        <f t="shared" si="12"/>
        <v>1069.8200000000002</v>
      </c>
    </row>
    <row r="186" spans="1:9" ht="15" customHeight="1" x14ac:dyDescent="0.25">
      <c r="A186" s="52"/>
      <c r="B186" s="93" t="str">
        <f t="shared" si="10"/>
        <v>Suspension de Toma tasa 16%</v>
      </c>
      <c r="C186" s="94"/>
      <c r="D186" s="64">
        <v>1244.54</v>
      </c>
      <c r="E186" s="64">
        <v>0</v>
      </c>
      <c r="F186" s="64">
        <f t="shared" si="11"/>
        <v>1244.54</v>
      </c>
      <c r="G186" s="64">
        <v>379.9</v>
      </c>
      <c r="H186" s="64">
        <v>379.9</v>
      </c>
      <c r="I186" s="65">
        <f t="shared" si="12"/>
        <v>-864.64</v>
      </c>
    </row>
    <row r="187" spans="1:9" ht="15" customHeight="1" x14ac:dyDescent="0.25">
      <c r="A187" s="50"/>
      <c r="B187" s="89" t="str">
        <f t="shared" si="10"/>
        <v>Uso y Aprov. de Inf. Agua tasa 0%</v>
      </c>
      <c r="C187" s="90"/>
      <c r="D187" s="30">
        <v>13500000</v>
      </c>
      <c r="E187" s="30">
        <v>0</v>
      </c>
      <c r="F187" s="30">
        <f t="shared" si="11"/>
        <v>13500000</v>
      </c>
      <c r="G187" s="30">
        <v>7585700.71</v>
      </c>
      <c r="H187" s="30">
        <v>7585700.71</v>
      </c>
      <c r="I187" s="51">
        <f t="shared" si="12"/>
        <v>-5914299.29</v>
      </c>
    </row>
    <row r="188" spans="1:9" ht="15" customHeight="1" x14ac:dyDescent="0.25">
      <c r="A188" s="50"/>
      <c r="B188" s="89" t="str">
        <f t="shared" si="10"/>
        <v>Uso y Aprov. de Inf. Agua tasa 16%</v>
      </c>
      <c r="C188" s="90"/>
      <c r="D188" s="30">
        <v>1500000</v>
      </c>
      <c r="E188" s="30">
        <v>0</v>
      </c>
      <c r="F188" s="30">
        <f t="shared" si="11"/>
        <v>1500000</v>
      </c>
      <c r="G188" s="30">
        <v>547552.84</v>
      </c>
      <c r="H188" s="30">
        <v>547552.84</v>
      </c>
      <c r="I188" s="51">
        <f t="shared" si="12"/>
        <v>-952447.16</v>
      </c>
    </row>
    <row r="189" spans="1:9" ht="15" customHeight="1" x14ac:dyDescent="0.25">
      <c r="A189" s="50"/>
      <c r="B189" s="89" t="str">
        <f t="shared" ref="B189:B204" si="13">+B81</f>
        <v>Uso y Aprov. de Inf. Dren. tasa 0%</v>
      </c>
      <c r="C189" s="90"/>
      <c r="D189" s="30">
        <v>3780000</v>
      </c>
      <c r="E189" s="30">
        <v>0</v>
      </c>
      <c r="F189" s="30">
        <f t="shared" si="11"/>
        <v>3780000</v>
      </c>
      <c r="G189" s="30">
        <v>411298.27</v>
      </c>
      <c r="H189" s="30">
        <v>411298.27</v>
      </c>
      <c r="I189" s="51">
        <f t="shared" si="12"/>
        <v>-3368701.73</v>
      </c>
    </row>
    <row r="190" spans="1:9" ht="15" customHeight="1" x14ac:dyDescent="0.25">
      <c r="A190" s="50"/>
      <c r="B190" s="89" t="str">
        <f t="shared" si="13"/>
        <v>Uso y Aprov. de Inf. Dren. tasa 16%</v>
      </c>
      <c r="C190" s="90"/>
      <c r="D190" s="30">
        <v>346955.64</v>
      </c>
      <c r="E190" s="30">
        <v>0</v>
      </c>
      <c r="F190" s="30">
        <f t="shared" ref="F190:F208" si="14">+D190+E190</f>
        <v>346955.64</v>
      </c>
      <c r="G190" s="30">
        <v>38605.29</v>
      </c>
      <c r="H190" s="30">
        <v>38605.29</v>
      </c>
      <c r="I190" s="51">
        <f t="shared" ref="I190:I209" si="15">+H190-D190</f>
        <v>-308350.35000000003</v>
      </c>
    </row>
    <row r="191" spans="1:9" ht="15" customHeight="1" x14ac:dyDescent="0.25">
      <c r="A191" s="50"/>
      <c r="B191" s="89" t="str">
        <f t="shared" si="13"/>
        <v>Pago de Gafete tasa 0%</v>
      </c>
      <c r="C191" s="90"/>
      <c r="D191" s="30">
        <v>0</v>
      </c>
      <c r="E191" s="30">
        <v>0</v>
      </c>
      <c r="F191" s="30">
        <f t="shared" si="14"/>
        <v>0</v>
      </c>
      <c r="G191" s="30">
        <v>2000</v>
      </c>
      <c r="H191" s="30">
        <v>2000</v>
      </c>
      <c r="I191" s="51">
        <f t="shared" si="15"/>
        <v>2000</v>
      </c>
    </row>
    <row r="192" spans="1:9" ht="15" customHeight="1" x14ac:dyDescent="0.25">
      <c r="A192" s="50"/>
      <c r="B192" s="89" t="str">
        <f t="shared" si="13"/>
        <v>Limpieza de fosas septicas Tasa 0%</v>
      </c>
      <c r="C192" s="90"/>
      <c r="D192" s="30">
        <v>0</v>
      </c>
      <c r="E192" s="30">
        <v>0</v>
      </c>
      <c r="F192" s="30">
        <f t="shared" si="14"/>
        <v>0</v>
      </c>
      <c r="G192" s="30">
        <v>2502.84</v>
      </c>
      <c r="H192" s="30">
        <v>2502.84</v>
      </c>
      <c r="I192" s="51">
        <f t="shared" si="15"/>
        <v>2502.84</v>
      </c>
    </row>
    <row r="193" spans="1:9" ht="15" customHeight="1" x14ac:dyDescent="0.25">
      <c r="A193" s="50"/>
      <c r="B193" s="89" t="str">
        <f t="shared" si="13"/>
        <v>Limpieza de fosas septicas Tasa 16%</v>
      </c>
      <c r="C193" s="90"/>
      <c r="D193" s="30">
        <v>0</v>
      </c>
      <c r="E193" s="30">
        <v>0</v>
      </c>
      <c r="F193" s="30">
        <f t="shared" si="14"/>
        <v>0</v>
      </c>
      <c r="G193" s="30">
        <v>0</v>
      </c>
      <c r="H193" s="30">
        <v>0</v>
      </c>
      <c r="I193" s="51">
        <f t="shared" si="15"/>
        <v>0</v>
      </c>
    </row>
    <row r="194" spans="1:9" ht="15" customHeight="1" x14ac:dyDescent="0.25">
      <c r="A194" s="50"/>
      <c r="B194" s="89" t="str">
        <f t="shared" si="13"/>
        <v>Sobrante de Caja</v>
      </c>
      <c r="C194" s="90"/>
      <c r="D194" s="30">
        <v>0</v>
      </c>
      <c r="E194" s="30">
        <v>0</v>
      </c>
      <c r="F194" s="30">
        <f t="shared" si="14"/>
        <v>0</v>
      </c>
      <c r="G194" s="30">
        <v>6619.06</v>
      </c>
      <c r="H194" s="30">
        <v>6619.06</v>
      </c>
      <c r="I194" s="51">
        <f t="shared" si="15"/>
        <v>6619.06</v>
      </c>
    </row>
    <row r="195" spans="1:9" ht="15" customHeight="1" x14ac:dyDescent="0.25">
      <c r="A195" s="50"/>
      <c r="B195" s="89" t="str">
        <f t="shared" si="13"/>
        <v>Material de conexion 0%</v>
      </c>
      <c r="C195" s="90"/>
      <c r="D195" s="30">
        <v>0</v>
      </c>
      <c r="E195" s="30">
        <v>0</v>
      </c>
      <c r="F195" s="30">
        <f t="shared" si="14"/>
        <v>0</v>
      </c>
      <c r="G195" s="30">
        <v>0</v>
      </c>
      <c r="H195" s="30">
        <v>0</v>
      </c>
      <c r="I195" s="51">
        <f t="shared" si="15"/>
        <v>0</v>
      </c>
    </row>
    <row r="196" spans="1:9" ht="15" customHeight="1" x14ac:dyDescent="0.25">
      <c r="A196" s="50"/>
      <c r="B196" s="89" t="str">
        <f t="shared" si="13"/>
        <v>Venta de chatarra tasa 0%</v>
      </c>
      <c r="C196" s="90"/>
      <c r="D196" s="30">
        <v>0</v>
      </c>
      <c r="E196" s="30">
        <v>176355</v>
      </c>
      <c r="F196" s="30">
        <f t="shared" si="14"/>
        <v>176355</v>
      </c>
      <c r="G196" s="30">
        <v>215880</v>
      </c>
      <c r="H196" s="30">
        <v>215880</v>
      </c>
      <c r="I196" s="51">
        <f t="shared" si="15"/>
        <v>215880</v>
      </c>
    </row>
    <row r="197" spans="1:9" ht="15" customHeight="1" x14ac:dyDescent="0.25">
      <c r="A197" s="50"/>
      <c r="B197" s="89" t="str">
        <f t="shared" si="13"/>
        <v>20% Penalización por che. Devuelto</v>
      </c>
      <c r="C197" s="90"/>
      <c r="D197" s="30">
        <v>0</v>
      </c>
      <c r="E197" s="30">
        <v>0</v>
      </c>
      <c r="F197" s="30">
        <f t="shared" si="14"/>
        <v>0</v>
      </c>
      <c r="G197" s="30">
        <v>4392</v>
      </c>
      <c r="H197" s="30">
        <v>4392</v>
      </c>
      <c r="I197" s="51">
        <f t="shared" si="15"/>
        <v>4392</v>
      </c>
    </row>
    <row r="198" spans="1:9" ht="15" customHeight="1" x14ac:dyDescent="0.25">
      <c r="A198" s="50"/>
      <c r="B198" s="89" t="str">
        <f t="shared" si="13"/>
        <v>Otros Redondeos</v>
      </c>
      <c r="C198" s="90"/>
      <c r="D198" s="30">
        <v>11002</v>
      </c>
      <c r="E198" s="30">
        <v>84421.55</v>
      </c>
      <c r="F198" s="30">
        <f t="shared" si="14"/>
        <v>95423.55</v>
      </c>
      <c r="G198" s="30">
        <v>124651.96</v>
      </c>
      <c r="H198" s="30">
        <v>124651.96</v>
      </c>
      <c r="I198" s="51">
        <f t="shared" si="15"/>
        <v>113649.96</v>
      </c>
    </row>
    <row r="199" spans="1:9" ht="15" customHeight="1" x14ac:dyDescent="0.25">
      <c r="A199" s="50"/>
      <c r="B199" s="89" t="str">
        <f t="shared" si="13"/>
        <v>Recuperación de seguros tasa 0%</v>
      </c>
      <c r="C199" s="90"/>
      <c r="D199" s="30">
        <v>0</v>
      </c>
      <c r="E199" s="30">
        <v>592194.27</v>
      </c>
      <c r="F199" s="30">
        <f t="shared" si="14"/>
        <v>592194.27</v>
      </c>
      <c r="G199" s="30">
        <v>592194.27</v>
      </c>
      <c r="H199" s="30">
        <v>592194.27</v>
      </c>
      <c r="I199" s="51">
        <f t="shared" si="15"/>
        <v>592194.27</v>
      </c>
    </row>
    <row r="200" spans="1:9" ht="15" customHeight="1" x14ac:dyDescent="0.25">
      <c r="A200" s="50"/>
      <c r="B200" s="89" t="str">
        <f t="shared" si="13"/>
        <v>Recuperación de seguros tasa 16%</v>
      </c>
      <c r="C200" s="90"/>
      <c r="D200" s="30">
        <v>0</v>
      </c>
      <c r="E200" s="30">
        <v>947474.5</v>
      </c>
      <c r="F200" s="30">
        <f t="shared" si="14"/>
        <v>947474.5</v>
      </c>
      <c r="G200" s="30">
        <v>947474.5</v>
      </c>
      <c r="H200" s="30">
        <v>947474.5</v>
      </c>
      <c r="I200" s="51">
        <f t="shared" si="15"/>
        <v>947474.5</v>
      </c>
    </row>
    <row r="201" spans="1:9" ht="15" customHeight="1" x14ac:dyDescent="0.25">
      <c r="A201" s="50"/>
      <c r="B201" s="89" t="str">
        <f t="shared" si="13"/>
        <v>Detección de fugas en interiores</v>
      </c>
      <c r="C201" s="90"/>
      <c r="D201" s="30">
        <v>0</v>
      </c>
      <c r="E201" s="30">
        <v>0</v>
      </c>
      <c r="F201" s="30">
        <f t="shared" si="14"/>
        <v>0</v>
      </c>
      <c r="G201" s="30">
        <v>325.70999999999998</v>
      </c>
      <c r="H201" s="30">
        <v>325.70999999999998</v>
      </c>
      <c r="I201" s="51">
        <f t="shared" si="15"/>
        <v>325.70999999999998</v>
      </c>
    </row>
    <row r="202" spans="1:9" ht="15" customHeight="1" x14ac:dyDescent="0.25">
      <c r="A202" s="50"/>
      <c r="B202" s="89" t="str">
        <f t="shared" si="13"/>
        <v>Pipas de agua tasa 0% Admon 2024-2</v>
      </c>
      <c r="C202" s="90"/>
      <c r="D202" s="30">
        <v>0</v>
      </c>
      <c r="E202" s="30">
        <v>11531940.609999999</v>
      </c>
      <c r="F202" s="30">
        <f t="shared" si="14"/>
        <v>11531940.609999999</v>
      </c>
      <c r="G202" s="30">
        <v>11531940.609999999</v>
      </c>
      <c r="H202" s="30">
        <v>11531940.609999999</v>
      </c>
      <c r="I202" s="51">
        <f t="shared" si="15"/>
        <v>11531940.609999999</v>
      </c>
    </row>
    <row r="203" spans="1:9" ht="15" customHeight="1" x14ac:dyDescent="0.25">
      <c r="A203" s="50"/>
      <c r="B203" s="89" t="str">
        <f t="shared" si="13"/>
        <v>Riego de agua por camellones av</v>
      </c>
      <c r="C203" s="90"/>
      <c r="D203" s="30">
        <v>0</v>
      </c>
      <c r="E203" s="30">
        <v>16112109</v>
      </c>
      <c r="F203" s="30">
        <f t="shared" si="14"/>
        <v>16112109</v>
      </c>
      <c r="G203" s="30">
        <v>16112109</v>
      </c>
      <c r="H203" s="30">
        <v>16112109</v>
      </c>
      <c r="I203" s="51">
        <f t="shared" si="15"/>
        <v>16112109</v>
      </c>
    </row>
    <row r="204" spans="1:9" ht="15" customHeight="1" x14ac:dyDescent="0.25">
      <c r="A204" s="50"/>
      <c r="B204" s="89" t="str">
        <f t="shared" si="13"/>
        <v xml:space="preserve">Recuperación por Responsabilidad p </v>
      </c>
      <c r="C204" s="90"/>
      <c r="D204" s="30">
        <v>0</v>
      </c>
      <c r="E204" s="30">
        <v>0</v>
      </c>
      <c r="F204" s="30">
        <f t="shared" si="14"/>
        <v>0</v>
      </c>
      <c r="G204" s="30">
        <v>0</v>
      </c>
      <c r="H204" s="30">
        <v>0</v>
      </c>
      <c r="I204" s="51">
        <f t="shared" si="15"/>
        <v>0</v>
      </c>
    </row>
    <row r="205" spans="1:9" ht="23.25" customHeight="1" x14ac:dyDescent="0.25">
      <c r="A205" s="81" t="s">
        <v>100</v>
      </c>
      <c r="B205" s="82"/>
      <c r="C205" s="83"/>
      <c r="D205" s="4">
        <f t="shared" ref="D205:I205" si="16">SUM(D206)</f>
        <v>40000000</v>
      </c>
      <c r="E205" s="4">
        <f t="shared" si="16"/>
        <v>0</v>
      </c>
      <c r="F205" s="4">
        <f t="shared" si="16"/>
        <v>40000000</v>
      </c>
      <c r="G205" s="4">
        <f t="shared" si="16"/>
        <v>37868289</v>
      </c>
      <c r="H205" s="4">
        <f t="shared" si="16"/>
        <v>37868289</v>
      </c>
      <c r="I205" s="33">
        <f t="shared" si="16"/>
        <v>-2131711</v>
      </c>
    </row>
    <row r="206" spans="1:9" ht="23.25" customHeight="1" x14ac:dyDescent="0.25">
      <c r="A206" s="9"/>
      <c r="B206" s="84" t="s">
        <v>101</v>
      </c>
      <c r="C206" s="85"/>
      <c r="D206" s="10">
        <v>40000000</v>
      </c>
      <c r="E206" s="10">
        <v>0</v>
      </c>
      <c r="F206" s="30">
        <f t="shared" si="14"/>
        <v>40000000</v>
      </c>
      <c r="G206" s="10">
        <v>37868289</v>
      </c>
      <c r="H206" s="10">
        <v>37868289</v>
      </c>
      <c r="I206" s="51">
        <f t="shared" si="15"/>
        <v>-2131711</v>
      </c>
    </row>
    <row r="207" spans="1:9" ht="24.75" customHeight="1" x14ac:dyDescent="0.25">
      <c r="A207" s="86" t="s">
        <v>102</v>
      </c>
      <c r="B207" s="87"/>
      <c r="C207" s="88"/>
      <c r="D207" s="4">
        <f t="shared" ref="D207:I207" si="17">SUM(D208:D209)</f>
        <v>40000000</v>
      </c>
      <c r="E207" s="4">
        <f t="shared" si="17"/>
        <v>0</v>
      </c>
      <c r="F207" s="4">
        <f t="shared" si="17"/>
        <v>40000000</v>
      </c>
      <c r="G207" s="4">
        <f t="shared" si="17"/>
        <v>30000000</v>
      </c>
      <c r="H207" s="4">
        <f t="shared" si="17"/>
        <v>0</v>
      </c>
      <c r="I207" s="33">
        <f t="shared" si="17"/>
        <v>-40000000</v>
      </c>
    </row>
    <row r="208" spans="1:9" ht="24.75" customHeight="1" x14ac:dyDescent="0.25">
      <c r="A208" s="50"/>
      <c r="B208" s="89" t="s">
        <v>103</v>
      </c>
      <c r="C208" s="90"/>
      <c r="D208" s="30">
        <v>0</v>
      </c>
      <c r="E208" s="30">
        <v>0</v>
      </c>
      <c r="F208" s="30">
        <f t="shared" si="14"/>
        <v>0</v>
      </c>
      <c r="G208" s="30">
        <v>0</v>
      </c>
      <c r="H208" s="30">
        <v>0</v>
      </c>
      <c r="I208" s="51">
        <f t="shared" si="15"/>
        <v>0</v>
      </c>
    </row>
    <row r="209" spans="1:9" ht="23.25" customHeight="1" x14ac:dyDescent="0.25">
      <c r="A209" s="50"/>
      <c r="B209" s="89" t="s">
        <v>104</v>
      </c>
      <c r="C209" s="90"/>
      <c r="D209" s="30">
        <v>40000000</v>
      </c>
      <c r="E209" s="30">
        <v>0</v>
      </c>
      <c r="F209" s="30">
        <f t="shared" ref="F209" si="18">+D209+E209</f>
        <v>40000000</v>
      </c>
      <c r="G209" s="30">
        <v>30000000</v>
      </c>
      <c r="H209" s="30">
        <v>0</v>
      </c>
      <c r="I209" s="51">
        <f t="shared" si="15"/>
        <v>-40000000</v>
      </c>
    </row>
    <row r="210" spans="1:9" ht="14.25" customHeight="1" x14ac:dyDescent="0.25">
      <c r="A210" s="50" t="s">
        <v>105</v>
      </c>
      <c r="B210" s="34"/>
      <c r="C210" s="35"/>
      <c r="D210" s="4">
        <v>0</v>
      </c>
      <c r="E210" s="7">
        <v>0</v>
      </c>
      <c r="F210" s="6">
        <f>F211</f>
        <v>0</v>
      </c>
      <c r="G210" s="36">
        <v>0</v>
      </c>
      <c r="H210" s="36">
        <v>0</v>
      </c>
      <c r="I210" s="8">
        <f>H210-D210</f>
        <v>0</v>
      </c>
    </row>
    <row r="211" spans="1:9" s="21" customFormat="1" ht="13.5" customHeight="1" x14ac:dyDescent="0.25">
      <c r="A211" s="50"/>
      <c r="B211" s="89" t="s">
        <v>105</v>
      </c>
      <c r="C211" s="90"/>
      <c r="D211" s="30">
        <v>0</v>
      </c>
      <c r="E211" s="31">
        <v>0</v>
      </c>
      <c r="F211" s="10">
        <f>D211+E211</f>
        <v>0</v>
      </c>
      <c r="G211" s="32">
        <v>0</v>
      </c>
      <c r="H211" s="32">
        <v>0</v>
      </c>
      <c r="I211" s="11">
        <f>H211-D211</f>
        <v>0</v>
      </c>
    </row>
    <row r="212" spans="1:9" s="21" customFormat="1" ht="11.25" customHeight="1" x14ac:dyDescent="0.25">
      <c r="A212" s="37"/>
      <c r="B212" s="38"/>
      <c r="C212" s="39"/>
      <c r="D212" s="40"/>
      <c r="E212" s="40"/>
      <c r="F212" s="40"/>
      <c r="G212" s="40"/>
      <c r="H212" s="40"/>
      <c r="I212" s="41"/>
    </row>
    <row r="213" spans="1:9" s="21" customFormat="1" ht="20.25" customHeight="1" x14ac:dyDescent="0.25">
      <c r="A213" s="119" t="s">
        <v>116</v>
      </c>
      <c r="B213" s="120"/>
      <c r="C213" s="121"/>
      <c r="D213" s="42">
        <f>SUM(D120,D124,D207,D205)</f>
        <v>956626843.98000026</v>
      </c>
      <c r="E213" s="42">
        <f>SUM(E120,E124,E207,E205)</f>
        <v>39118636.579999998</v>
      </c>
      <c r="F213" s="42">
        <f>SUM(F120,F124,F207,F205)</f>
        <v>995745480.55999994</v>
      </c>
      <c r="G213" s="42">
        <f>SUM(G120,G124,G207,G205)</f>
        <v>846127985.69000053</v>
      </c>
      <c r="H213" s="42">
        <f>SUM(H120,H124,H207,H205)</f>
        <v>816127985.69000053</v>
      </c>
      <c r="I213" s="77">
        <v>0</v>
      </c>
    </row>
    <row r="214" spans="1:9" s="21" customFormat="1" ht="12.75" customHeight="1" thickBot="1" x14ac:dyDescent="0.3">
      <c r="A214" s="43"/>
      <c r="B214" s="44"/>
      <c r="C214" s="44"/>
      <c r="D214" s="45"/>
      <c r="E214" s="45"/>
      <c r="F214" s="45"/>
      <c r="G214" s="79" t="s">
        <v>115</v>
      </c>
      <c r="H214" s="80"/>
      <c r="I214" s="78"/>
    </row>
    <row r="215" spans="1:9" s="21" customFormat="1" ht="9" customHeight="1" x14ac:dyDescent="0.25">
      <c r="A215" s="69"/>
      <c r="B215" s="69"/>
      <c r="C215" s="69"/>
      <c r="D215" s="69"/>
      <c r="E215" s="69"/>
      <c r="F215" s="69"/>
      <c r="G215" s="69"/>
      <c r="H215" s="69"/>
      <c r="I215" s="69"/>
    </row>
    <row r="216" spans="1:9" s="21" customFormat="1" x14ac:dyDescent="0.25">
      <c r="D216" s="46"/>
      <c r="E216" s="46"/>
      <c r="F216" s="46"/>
      <c r="G216" s="46"/>
      <c r="H216" s="46"/>
      <c r="I216" s="27"/>
    </row>
    <row r="217" spans="1:9" s="21" customFormat="1" x14ac:dyDescent="0.25">
      <c r="B217" s="47"/>
      <c r="D217" s="27"/>
      <c r="E217" s="27"/>
      <c r="F217" s="27"/>
      <c r="G217" s="27"/>
      <c r="H217" s="27"/>
      <c r="I217" s="27"/>
    </row>
    <row r="218" spans="1:9" s="21" customFormat="1" x14ac:dyDescent="0.25">
      <c r="B218" s="47"/>
      <c r="D218" s="27"/>
      <c r="E218" s="27"/>
      <c r="F218" s="27"/>
      <c r="G218" s="27"/>
      <c r="H218" s="27"/>
      <c r="I218" s="27"/>
    </row>
    <row r="219" spans="1:9" s="21" customFormat="1" x14ac:dyDescent="0.25">
      <c r="B219" s="47"/>
      <c r="D219" s="27"/>
      <c r="E219" s="27"/>
      <c r="F219" s="27"/>
      <c r="G219" s="27"/>
      <c r="H219" s="27"/>
      <c r="I219" s="27"/>
    </row>
    <row r="220" spans="1:9" s="21" customFormat="1" x14ac:dyDescent="0.25"/>
    <row r="221" spans="1:9" s="21" customFormat="1" x14ac:dyDescent="0.25"/>
    <row r="222" spans="1:9" s="21" customFormat="1" x14ac:dyDescent="0.25"/>
    <row r="223" spans="1:9" s="21" customFormat="1" x14ac:dyDescent="0.25">
      <c r="D223" s="27"/>
      <c r="E223" s="27"/>
      <c r="F223" s="27"/>
      <c r="G223" s="27"/>
      <c r="H223" s="27"/>
      <c r="I223" s="27"/>
    </row>
    <row r="224" spans="1:9" s="21" customFormat="1" x14ac:dyDescent="0.25"/>
    <row r="225" spans="4:9" s="21" customFormat="1" x14ac:dyDescent="0.25">
      <c r="F225" s="27"/>
    </row>
    <row r="226" spans="4:9" s="21" customFormat="1" x14ac:dyDescent="0.25"/>
    <row r="227" spans="4:9" s="21" customFormat="1" x14ac:dyDescent="0.25">
      <c r="D227" s="27"/>
      <c r="E227" s="27"/>
      <c r="F227" s="27"/>
      <c r="G227" s="27"/>
      <c r="H227" s="27"/>
      <c r="I227" s="27"/>
    </row>
    <row r="228" spans="4:9" s="21" customFormat="1" x14ac:dyDescent="0.25"/>
    <row r="229" spans="4:9" s="21" customFormat="1" x14ac:dyDescent="0.25">
      <c r="D229" s="27"/>
      <c r="E229" s="27"/>
      <c r="F229" s="27"/>
      <c r="G229" s="27"/>
      <c r="H229" s="27"/>
      <c r="I229" s="27"/>
    </row>
    <row r="230" spans="4:9" s="21" customFormat="1" x14ac:dyDescent="0.25">
      <c r="D230" s="27"/>
      <c r="E230" s="27"/>
      <c r="F230" s="27"/>
      <c r="G230" s="27"/>
      <c r="H230" s="27"/>
      <c r="I230" s="27"/>
    </row>
    <row r="231" spans="4:9" s="21" customFormat="1" x14ac:dyDescent="0.25">
      <c r="D231" s="27"/>
      <c r="E231" s="27"/>
      <c r="F231" s="27"/>
      <c r="G231" s="27"/>
      <c r="H231" s="27"/>
      <c r="I231" s="27"/>
    </row>
    <row r="232" spans="4:9" s="21" customFormat="1" x14ac:dyDescent="0.25">
      <c r="D232" s="27"/>
      <c r="E232" s="27"/>
      <c r="F232" s="27"/>
      <c r="G232" s="27"/>
      <c r="H232" s="27"/>
      <c r="I232" s="27"/>
    </row>
    <row r="233" spans="4:9" s="21" customFormat="1" x14ac:dyDescent="0.25"/>
    <row r="234" spans="4:9" s="21" customFormat="1" x14ac:dyDescent="0.25">
      <c r="D234" s="27"/>
      <c r="E234" s="27"/>
      <c r="F234" s="27"/>
      <c r="G234" s="27"/>
      <c r="H234" s="27"/>
      <c r="I234" s="27"/>
    </row>
    <row r="235" spans="4:9" s="21" customFormat="1" x14ac:dyDescent="0.25"/>
    <row r="236" spans="4:9" s="21" customFormat="1" x14ac:dyDescent="0.25"/>
    <row r="237" spans="4:9" s="21" customFormat="1" hidden="1" x14ac:dyDescent="0.25"/>
    <row r="238" spans="4:9" hidden="1" x14ac:dyDescent="0.25"/>
    <row r="239" spans="4:9" hidden="1" x14ac:dyDescent="0.25"/>
    <row r="240" spans="4:9" hidden="1" x14ac:dyDescent="0.25"/>
    <row r="241" spans="4:9" hidden="1" x14ac:dyDescent="0.25">
      <c r="D241" s="48"/>
      <c r="E241" s="48"/>
      <c r="F241" s="48"/>
      <c r="G241" s="48"/>
      <c r="H241" s="48"/>
    </row>
    <row r="242" spans="4:9" hidden="1" x14ac:dyDescent="0.25"/>
    <row r="243" spans="4:9" hidden="1" x14ac:dyDescent="0.25">
      <c r="D243" s="48"/>
      <c r="E243" s="48"/>
      <c r="F243" s="48"/>
      <c r="G243" s="48"/>
      <c r="H243" s="48"/>
      <c r="I243" s="49"/>
    </row>
    <row r="244" spans="4:9" hidden="1" x14ac:dyDescent="0.25"/>
    <row r="245" spans="4:9" hidden="1" x14ac:dyDescent="0.25"/>
    <row r="246" spans="4:9" hidden="1" x14ac:dyDescent="0.25">
      <c r="D246" s="48"/>
      <c r="E246" s="48"/>
      <c r="F246" s="48"/>
      <c r="G246" s="48"/>
      <c r="H246" s="48"/>
      <c r="I246" s="48"/>
    </row>
    <row r="247" spans="4:9" hidden="1" x14ac:dyDescent="0.25"/>
    <row r="248" spans="4:9" hidden="1" x14ac:dyDescent="0.25"/>
    <row r="249" spans="4:9" hidden="1" x14ac:dyDescent="0.25"/>
    <row r="250" spans="4:9" hidden="1" x14ac:dyDescent="0.25"/>
    <row r="251" spans="4:9" hidden="1" x14ac:dyDescent="0.25"/>
    <row r="252" spans="4:9" hidden="1" x14ac:dyDescent="0.25"/>
  </sheetData>
  <mergeCells count="224">
    <mergeCell ref="A213:C213"/>
    <mergeCell ref="A1:I1"/>
    <mergeCell ref="A2:I2"/>
    <mergeCell ref="A3:I3"/>
    <mergeCell ref="A4:I4"/>
    <mergeCell ref="A5:C7"/>
    <mergeCell ref="D5:H5"/>
    <mergeCell ref="D107:D108"/>
    <mergeCell ref="E107:E108"/>
    <mergeCell ref="F107:F108"/>
    <mergeCell ref="G107:G108"/>
    <mergeCell ref="H107:H108"/>
    <mergeCell ref="I106:I108"/>
    <mergeCell ref="A104:C104"/>
    <mergeCell ref="B13:C13"/>
    <mergeCell ref="B14:C14"/>
    <mergeCell ref="A15:C15"/>
    <mergeCell ref="A16:C16"/>
    <mergeCell ref="B17:C17"/>
    <mergeCell ref="B18:C18"/>
    <mergeCell ref="A8:C8"/>
    <mergeCell ref="A9:C9"/>
    <mergeCell ref="A10:C10"/>
    <mergeCell ref="A11:C11"/>
    <mergeCell ref="A12:C12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A97:C97"/>
    <mergeCell ref="B98:C98"/>
    <mergeCell ref="A99:C99"/>
    <mergeCell ref="B100:C100"/>
    <mergeCell ref="B101:C101"/>
    <mergeCell ref="A102:C102"/>
    <mergeCell ref="B91:C91"/>
    <mergeCell ref="B92:C92"/>
    <mergeCell ref="B93:C93"/>
    <mergeCell ref="B94:C94"/>
    <mergeCell ref="B95:C95"/>
    <mergeCell ref="B96:C96"/>
    <mergeCell ref="A109:C109"/>
    <mergeCell ref="B110:C110"/>
    <mergeCell ref="B111:C111"/>
    <mergeCell ref="B112:C112"/>
    <mergeCell ref="B113:C113"/>
    <mergeCell ref="B114:C114"/>
    <mergeCell ref="I104:I105"/>
    <mergeCell ref="G105:H105"/>
    <mergeCell ref="A106:C108"/>
    <mergeCell ref="D106:H10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A118:C118"/>
    <mergeCell ref="B119:C119"/>
    <mergeCell ref="B120:C120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A215:I215"/>
    <mergeCell ref="D6:D7"/>
    <mergeCell ref="E6:E7"/>
    <mergeCell ref="F6:F7"/>
    <mergeCell ref="G6:G7"/>
    <mergeCell ref="H6:H7"/>
    <mergeCell ref="I5:I7"/>
    <mergeCell ref="I213:I214"/>
    <mergeCell ref="G214:H214"/>
    <mergeCell ref="A205:C205"/>
    <mergeCell ref="B206:C206"/>
    <mergeCell ref="A207:C207"/>
    <mergeCell ref="B208:C208"/>
    <mergeCell ref="B209:C209"/>
    <mergeCell ref="B211:C211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</mergeCells>
  <printOptions horizontalCentered="1"/>
  <pageMargins left="0.55118110236220474" right="0.27559055118110237" top="0.54" bottom="0.43" header="0" footer="0"/>
  <pageSetup scale="69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4.3.1.IP</vt:lpstr>
      <vt:lpstr>'4.3.1.IP'!Área_de_impresión</vt:lpstr>
      <vt:lpstr>'4.3.1.IP'!Títulos_a_imprimir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ROX_PRESUPUESTO</cp:lastModifiedBy>
  <cp:lastPrinted>2026-03-24T20:19:40Z</cp:lastPrinted>
  <dcterms:created xsi:type="dcterms:W3CDTF">2026-03-11T19:15:43Z</dcterms:created>
  <dcterms:modified xsi:type="dcterms:W3CDTF">2026-03-24T20:20:34Z</dcterms:modified>
</cp:coreProperties>
</file>