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310" activeTab="1"/>
  </bookViews>
  <sheets>
    <sheet name="PbR Autorizado " sheetId="4" r:id="rId1"/>
    <sheet name="PbR 1° TRIMESTRE" sheetId="5" r:id="rId2"/>
  </sheets>
  <definedNames>
    <definedName name="_xlnm.Print_Area" localSheetId="1">'PbR 1° TRIMESTRE'!$A$1:$U$359</definedName>
    <definedName name="_xlnm.Print_Area" localSheetId="0">'PbR Autorizado '!$B$1:$U$357</definedName>
    <definedName name="_xlnm.Print_Titles" localSheetId="1">'PbR 1° TRIMESTRE'!$1:$3</definedName>
    <definedName name="_xlnm.Print_Titles" localSheetId="0">'PbR Autorizado '!$1:$3</definedName>
  </definedNames>
  <calcPr calcId="145621"/>
</workbook>
</file>

<file path=xl/calcChain.xml><?xml version="1.0" encoding="utf-8"?>
<calcChain xmlns="http://schemas.openxmlformats.org/spreadsheetml/2006/main">
  <c r="I68" i="5" l="1"/>
  <c r="J68" i="5"/>
  <c r="K68" i="5"/>
  <c r="L68" i="5"/>
  <c r="M68" i="5"/>
  <c r="N68" i="5"/>
  <c r="O68" i="5"/>
  <c r="P68" i="5"/>
  <c r="Q68" i="5"/>
  <c r="R68" i="5"/>
  <c r="S68" i="5"/>
  <c r="I65" i="5"/>
  <c r="J65" i="5"/>
  <c r="K65" i="5"/>
  <c r="L65" i="5"/>
  <c r="M65" i="5"/>
  <c r="N65" i="5"/>
  <c r="O65" i="5"/>
  <c r="P65" i="5"/>
  <c r="Q65" i="5"/>
  <c r="R65" i="5"/>
  <c r="S65" i="5"/>
  <c r="I188" i="5"/>
  <c r="J188" i="5"/>
  <c r="K188" i="5"/>
  <c r="L188" i="5"/>
  <c r="M188" i="5"/>
  <c r="N188" i="5"/>
  <c r="O188" i="5"/>
  <c r="P188" i="5"/>
  <c r="Q188" i="5"/>
  <c r="R188" i="5"/>
  <c r="S188" i="5"/>
  <c r="I252" i="5"/>
  <c r="J252" i="5"/>
  <c r="K252" i="5"/>
  <c r="L252" i="5"/>
  <c r="M252" i="5"/>
  <c r="N252" i="5"/>
  <c r="O252" i="5"/>
  <c r="P252" i="5"/>
  <c r="Q252" i="5"/>
  <c r="R252" i="5"/>
  <c r="S252" i="5"/>
  <c r="I249" i="5"/>
  <c r="J249" i="5"/>
  <c r="K249" i="5"/>
  <c r="L249" i="5"/>
  <c r="M249" i="5"/>
  <c r="N249" i="5"/>
  <c r="O249" i="5"/>
  <c r="P249" i="5"/>
  <c r="Q249" i="5"/>
  <c r="R249" i="5"/>
  <c r="S249" i="5"/>
  <c r="I246" i="5"/>
  <c r="J246" i="5"/>
  <c r="K246" i="5"/>
  <c r="L246" i="5"/>
  <c r="M246" i="5"/>
  <c r="N246" i="5"/>
  <c r="O246" i="5"/>
  <c r="P246" i="5"/>
  <c r="Q246" i="5"/>
  <c r="R246" i="5"/>
  <c r="S246" i="5"/>
  <c r="I243" i="5"/>
  <c r="J243" i="5"/>
  <c r="K243" i="5"/>
  <c r="L243" i="5"/>
  <c r="M243" i="5"/>
  <c r="N243" i="5"/>
  <c r="O243" i="5"/>
  <c r="P243" i="5"/>
  <c r="Q243" i="5"/>
  <c r="R243" i="5"/>
  <c r="S243" i="5"/>
  <c r="I240" i="5"/>
  <c r="J240" i="5"/>
  <c r="K240" i="5"/>
  <c r="L240" i="5"/>
  <c r="M240" i="5"/>
  <c r="N240" i="5"/>
  <c r="O240" i="5"/>
  <c r="P240" i="5"/>
  <c r="Q240" i="5"/>
  <c r="R240" i="5"/>
  <c r="S240" i="5"/>
  <c r="I237" i="5"/>
  <c r="J237" i="5"/>
  <c r="K237" i="5"/>
  <c r="L237" i="5"/>
  <c r="M237" i="5"/>
  <c r="N237" i="5"/>
  <c r="O237" i="5"/>
  <c r="P237" i="5"/>
  <c r="Q237" i="5"/>
  <c r="R237" i="5"/>
  <c r="S237" i="5"/>
  <c r="I234" i="5"/>
  <c r="J234" i="5"/>
  <c r="K234" i="5"/>
  <c r="L234" i="5"/>
  <c r="M234" i="5"/>
  <c r="N234" i="5"/>
  <c r="O234" i="5"/>
  <c r="P234" i="5"/>
  <c r="Q234" i="5"/>
  <c r="R234" i="5"/>
  <c r="S234" i="5"/>
  <c r="I231" i="5"/>
  <c r="J231" i="5"/>
  <c r="K231" i="5"/>
  <c r="L231" i="5"/>
  <c r="M231" i="5"/>
  <c r="N231" i="5"/>
  <c r="O231" i="5"/>
  <c r="P231" i="5"/>
  <c r="Q231" i="5"/>
  <c r="R231" i="5"/>
  <c r="S231" i="5"/>
  <c r="I228" i="5"/>
  <c r="J228" i="5"/>
  <c r="K228" i="5"/>
  <c r="L228" i="5"/>
  <c r="M228" i="5"/>
  <c r="N228" i="5"/>
  <c r="O228" i="5"/>
  <c r="P228" i="5"/>
  <c r="Q228" i="5"/>
  <c r="R228" i="5"/>
  <c r="S228" i="5"/>
  <c r="I225" i="5"/>
  <c r="J225" i="5"/>
  <c r="K225" i="5"/>
  <c r="L225" i="5"/>
  <c r="M225" i="5"/>
  <c r="N225" i="5"/>
  <c r="O225" i="5"/>
  <c r="P225" i="5"/>
  <c r="Q225" i="5"/>
  <c r="R225" i="5"/>
  <c r="S225" i="5"/>
  <c r="I222" i="5"/>
  <c r="J222" i="5"/>
  <c r="K222" i="5"/>
  <c r="L222" i="5"/>
  <c r="M222" i="5"/>
  <c r="N222" i="5"/>
  <c r="O222" i="5"/>
  <c r="P222" i="5"/>
  <c r="Q222" i="5"/>
  <c r="R222" i="5"/>
  <c r="S222" i="5"/>
  <c r="I219" i="5"/>
  <c r="J219" i="5"/>
  <c r="K219" i="5"/>
  <c r="L219" i="5"/>
  <c r="M219" i="5"/>
  <c r="N219" i="5"/>
  <c r="O219" i="5"/>
  <c r="P219" i="5"/>
  <c r="Q219" i="5"/>
  <c r="R219" i="5"/>
  <c r="S219" i="5"/>
  <c r="I216" i="5"/>
  <c r="J216" i="5"/>
  <c r="K216" i="5"/>
  <c r="L216" i="5"/>
  <c r="M216" i="5"/>
  <c r="N216" i="5"/>
  <c r="O216" i="5"/>
  <c r="P216" i="5"/>
  <c r="Q216" i="5"/>
  <c r="R216" i="5"/>
  <c r="S216" i="5"/>
  <c r="I213" i="5"/>
  <c r="J213" i="5"/>
  <c r="K213" i="5"/>
  <c r="L213" i="5"/>
  <c r="M213" i="5"/>
  <c r="N213" i="5"/>
  <c r="O213" i="5"/>
  <c r="P213" i="5"/>
  <c r="Q213" i="5"/>
  <c r="R213" i="5"/>
  <c r="S213" i="5"/>
  <c r="I210" i="5"/>
  <c r="J210" i="5"/>
  <c r="K210" i="5"/>
  <c r="L210" i="5"/>
  <c r="M210" i="5"/>
  <c r="N210" i="5"/>
  <c r="O210" i="5"/>
  <c r="P210" i="5"/>
  <c r="Q210" i="5"/>
  <c r="R210" i="5"/>
  <c r="S210" i="5"/>
  <c r="I207" i="5"/>
  <c r="J207" i="5"/>
  <c r="K207" i="5"/>
  <c r="L207" i="5"/>
  <c r="M207" i="5"/>
  <c r="N207" i="5"/>
  <c r="O207" i="5"/>
  <c r="P207" i="5"/>
  <c r="Q207" i="5"/>
  <c r="R207" i="5"/>
  <c r="S207" i="5"/>
  <c r="Q154" i="5" l="1"/>
  <c r="Q254" i="5" l="1"/>
  <c r="R254" i="5"/>
  <c r="S254" i="5"/>
  <c r="P254" i="5"/>
  <c r="Q190" i="5"/>
  <c r="R190" i="5"/>
  <c r="S190" i="5"/>
  <c r="P190" i="5"/>
  <c r="R154" i="5"/>
  <c r="S154" i="5"/>
  <c r="P154" i="5"/>
  <c r="Q155" i="5"/>
  <c r="R155" i="5"/>
  <c r="S155" i="5"/>
  <c r="Q152" i="5"/>
  <c r="R152" i="5"/>
  <c r="S152" i="5"/>
  <c r="Q149" i="5"/>
  <c r="R149" i="5"/>
  <c r="S149" i="5"/>
  <c r="Q146" i="5"/>
  <c r="R146" i="5"/>
  <c r="S146" i="5"/>
  <c r="Q143" i="5"/>
  <c r="R143" i="5"/>
  <c r="S143" i="5"/>
  <c r="Q140" i="5"/>
  <c r="R140" i="5"/>
  <c r="S140" i="5"/>
  <c r="Q137" i="5"/>
  <c r="R137" i="5"/>
  <c r="S137" i="5"/>
  <c r="S134" i="5"/>
  <c r="Q134" i="5"/>
  <c r="R134" i="5"/>
  <c r="Q131" i="5"/>
  <c r="R131" i="5"/>
  <c r="S131" i="5"/>
  <c r="Q128" i="5"/>
  <c r="R128" i="5"/>
  <c r="S128" i="5"/>
  <c r="Q125" i="5"/>
  <c r="R125" i="5"/>
  <c r="S125" i="5"/>
  <c r="Q122" i="5"/>
  <c r="R122" i="5"/>
  <c r="S122" i="5"/>
  <c r="Q119" i="5"/>
  <c r="R119" i="5"/>
  <c r="S119" i="5"/>
  <c r="Q116" i="5"/>
  <c r="R116" i="5"/>
  <c r="S116" i="5"/>
  <c r="T224" i="5" l="1"/>
  <c r="S303" i="5" l="1"/>
  <c r="R303" i="5"/>
  <c r="S300" i="5"/>
  <c r="R300" i="5"/>
  <c r="S297" i="5"/>
  <c r="R297" i="5"/>
  <c r="S294" i="5"/>
  <c r="R294" i="5"/>
  <c r="S291" i="5"/>
  <c r="R291" i="5"/>
  <c r="S288" i="5"/>
  <c r="R288" i="5"/>
  <c r="S285" i="5"/>
  <c r="R285" i="5"/>
  <c r="S282" i="5"/>
  <c r="R282" i="5"/>
  <c r="S279" i="5"/>
  <c r="R279" i="5"/>
  <c r="S276" i="5"/>
  <c r="R276" i="5"/>
  <c r="S273" i="5"/>
  <c r="R273" i="5"/>
  <c r="R71" i="5" l="1"/>
  <c r="R74" i="5"/>
  <c r="R77" i="5"/>
  <c r="R80" i="5"/>
  <c r="R83" i="5"/>
  <c r="R86" i="5"/>
  <c r="R89" i="5"/>
  <c r="R92" i="5"/>
  <c r="R95" i="5"/>
  <c r="R97" i="5"/>
  <c r="S95" i="5"/>
  <c r="S92" i="5"/>
  <c r="S89" i="5"/>
  <c r="S86" i="5"/>
  <c r="S83" i="5"/>
  <c r="S80" i="5"/>
  <c r="S77" i="5"/>
  <c r="S74" i="5"/>
  <c r="S71" i="5"/>
  <c r="I190" i="5" l="1"/>
  <c r="J190" i="5"/>
  <c r="K190" i="5"/>
  <c r="L190" i="5"/>
  <c r="M190" i="5"/>
  <c r="N190" i="5"/>
  <c r="O190" i="5"/>
  <c r="S185" i="5"/>
  <c r="S182" i="5"/>
  <c r="S179" i="5"/>
  <c r="S176" i="5"/>
  <c r="S173" i="5"/>
  <c r="R348" i="5" l="1"/>
  <c r="Q95" i="5" l="1"/>
  <c r="Q92" i="5"/>
  <c r="Q89" i="5"/>
  <c r="Q86" i="5"/>
  <c r="Q83" i="5"/>
  <c r="Q80" i="5"/>
  <c r="Q77" i="5"/>
  <c r="Q74" i="5"/>
  <c r="Q71" i="5"/>
  <c r="R185" i="5" l="1"/>
  <c r="R182" i="5"/>
  <c r="R179" i="5"/>
  <c r="R176" i="5"/>
  <c r="R173" i="5"/>
  <c r="Q185" i="5" l="1"/>
  <c r="Q182" i="5"/>
  <c r="Q179" i="5"/>
  <c r="Q176" i="5"/>
  <c r="Q173" i="5"/>
  <c r="Q303" i="5" l="1"/>
  <c r="Q300" i="5"/>
  <c r="Q297" i="5"/>
  <c r="Q294" i="5"/>
  <c r="Q291" i="5"/>
  <c r="Q288" i="5"/>
  <c r="Q285" i="5"/>
  <c r="Q253" i="5" l="1"/>
  <c r="Q351" i="5" l="1"/>
  <c r="R351" i="5"/>
  <c r="S351" i="5"/>
  <c r="Q345" i="5"/>
  <c r="R345" i="5"/>
  <c r="S345" i="5"/>
  <c r="Q342" i="5"/>
  <c r="R342" i="5"/>
  <c r="S342" i="5"/>
  <c r="Q339" i="5"/>
  <c r="R339" i="5"/>
  <c r="S339" i="5"/>
  <c r="Q336" i="5"/>
  <c r="R336" i="5"/>
  <c r="S336" i="5"/>
  <c r="Q333" i="5"/>
  <c r="R333" i="5"/>
  <c r="S333" i="5"/>
  <c r="Q330" i="5"/>
  <c r="R330" i="5"/>
  <c r="S330" i="5"/>
  <c r="Q327" i="5"/>
  <c r="R327" i="5"/>
  <c r="S327" i="5"/>
  <c r="Q324" i="5"/>
  <c r="R324" i="5"/>
  <c r="S324" i="5"/>
  <c r="I353" i="5"/>
  <c r="J353" i="5"/>
  <c r="K353" i="5"/>
  <c r="L353" i="5"/>
  <c r="M353" i="5"/>
  <c r="N353" i="5"/>
  <c r="O353" i="5"/>
  <c r="P353" i="5"/>
  <c r="Q353" i="5"/>
  <c r="R353" i="5"/>
  <c r="S353" i="5"/>
  <c r="L154" i="5" l="1"/>
  <c r="M154" i="5"/>
  <c r="N154" i="5"/>
  <c r="O154" i="5"/>
  <c r="K154" i="5"/>
  <c r="N253" i="5" l="1"/>
  <c r="O253" i="5"/>
  <c r="P253" i="5"/>
  <c r="N152" i="5" l="1"/>
  <c r="O152" i="5"/>
  <c r="P152" i="5"/>
  <c r="N149" i="5"/>
  <c r="O149" i="5"/>
  <c r="P149" i="5"/>
  <c r="N146" i="5"/>
  <c r="O146" i="5"/>
  <c r="P146" i="5"/>
  <c r="N143" i="5"/>
  <c r="O143" i="5"/>
  <c r="P143" i="5"/>
  <c r="N140" i="5"/>
  <c r="O140" i="5"/>
  <c r="P140" i="5"/>
  <c r="N137" i="5"/>
  <c r="O137" i="5"/>
  <c r="P137" i="5"/>
  <c r="N134" i="5"/>
  <c r="O134" i="5"/>
  <c r="P134" i="5"/>
  <c r="N131" i="5"/>
  <c r="O131" i="5"/>
  <c r="P131" i="5"/>
  <c r="N128" i="5"/>
  <c r="O128" i="5"/>
  <c r="P128" i="5"/>
  <c r="N125" i="5"/>
  <c r="O125" i="5"/>
  <c r="P125" i="5"/>
  <c r="N122" i="5"/>
  <c r="O122" i="5"/>
  <c r="P122" i="5"/>
  <c r="N119" i="5"/>
  <c r="O119" i="5"/>
  <c r="P119" i="5"/>
  <c r="N116" i="5"/>
  <c r="O116" i="5"/>
  <c r="P116" i="5"/>
  <c r="P303" i="5" l="1"/>
  <c r="P282" i="5"/>
  <c r="N95" i="5"/>
  <c r="O95" i="5"/>
  <c r="P95" i="5"/>
  <c r="N92" i="5"/>
  <c r="O92" i="5"/>
  <c r="P92" i="5"/>
  <c r="N89" i="5"/>
  <c r="O89" i="5"/>
  <c r="P89" i="5"/>
  <c r="N86" i="5"/>
  <c r="O86" i="5"/>
  <c r="P86" i="5"/>
  <c r="N83" i="5"/>
  <c r="O83" i="5"/>
  <c r="P83" i="5"/>
  <c r="N80" i="5"/>
  <c r="O80" i="5"/>
  <c r="P80" i="5"/>
  <c r="N77" i="5"/>
  <c r="O77" i="5"/>
  <c r="P77" i="5"/>
  <c r="N74" i="5"/>
  <c r="O74" i="5"/>
  <c r="P74" i="5"/>
  <c r="N71" i="5"/>
  <c r="O71" i="5"/>
  <c r="P71" i="5"/>
  <c r="N305" i="5"/>
  <c r="O305" i="5"/>
  <c r="P305" i="5"/>
  <c r="Q305" i="5"/>
  <c r="R305" i="5"/>
  <c r="S305" i="5"/>
  <c r="O303" i="5"/>
  <c r="N303" i="5"/>
  <c r="P300" i="5"/>
  <c r="O300" i="5"/>
  <c r="N300" i="5"/>
  <c r="P297" i="5"/>
  <c r="O297" i="5"/>
  <c r="N297" i="5"/>
  <c r="P294" i="5"/>
  <c r="O294" i="5"/>
  <c r="N294" i="5"/>
  <c r="P291" i="5"/>
  <c r="O291" i="5"/>
  <c r="N291" i="5"/>
  <c r="P288" i="5"/>
  <c r="O288" i="5"/>
  <c r="N288" i="5"/>
  <c r="P285" i="5"/>
  <c r="O285" i="5"/>
  <c r="N285" i="5"/>
  <c r="O282" i="5"/>
  <c r="N282" i="5"/>
  <c r="P279" i="5"/>
  <c r="O279" i="5"/>
  <c r="N279" i="5"/>
  <c r="P276" i="5"/>
  <c r="O276" i="5"/>
  <c r="N276" i="5"/>
  <c r="P273" i="5"/>
  <c r="O273" i="5"/>
  <c r="N273" i="5"/>
  <c r="P185" i="5"/>
  <c r="O185" i="5"/>
  <c r="N185" i="5"/>
  <c r="P182" i="5"/>
  <c r="O182" i="5"/>
  <c r="N182" i="5"/>
  <c r="P179" i="5"/>
  <c r="O179" i="5"/>
  <c r="N179" i="5"/>
  <c r="P176" i="5"/>
  <c r="O176" i="5"/>
  <c r="N176" i="5"/>
  <c r="P173" i="5"/>
  <c r="O173" i="5"/>
  <c r="N173" i="5"/>
  <c r="P351" i="5" l="1"/>
  <c r="O351" i="5"/>
  <c r="N351" i="5"/>
  <c r="P348" i="5"/>
  <c r="O348" i="5"/>
  <c r="N348" i="5"/>
  <c r="P345" i="5"/>
  <c r="O345" i="5"/>
  <c r="N345" i="5"/>
  <c r="P342" i="5"/>
  <c r="O342" i="5"/>
  <c r="N342" i="5"/>
  <c r="P339" i="5"/>
  <c r="O339" i="5"/>
  <c r="N339" i="5"/>
  <c r="P336" i="5"/>
  <c r="O336" i="5"/>
  <c r="N336" i="5"/>
  <c r="P333" i="5"/>
  <c r="O333" i="5"/>
  <c r="N333" i="5"/>
  <c r="P330" i="5"/>
  <c r="O330" i="5"/>
  <c r="N330" i="5"/>
  <c r="P327" i="5"/>
  <c r="O327" i="5"/>
  <c r="N327" i="5"/>
  <c r="P324" i="5"/>
  <c r="O324" i="5"/>
  <c r="N324" i="5"/>
  <c r="M97" i="5" l="1"/>
  <c r="L97" i="5"/>
  <c r="K97" i="5"/>
  <c r="J97" i="5"/>
  <c r="I97" i="5"/>
  <c r="H97" i="5"/>
  <c r="H353" i="5"/>
  <c r="M305" i="5"/>
  <c r="L305" i="5"/>
  <c r="K305" i="5"/>
  <c r="J305" i="5"/>
  <c r="I305" i="5"/>
  <c r="H305" i="5"/>
  <c r="M254" i="5"/>
  <c r="L254" i="5"/>
  <c r="K254" i="5"/>
  <c r="J254" i="5"/>
  <c r="I254" i="5"/>
  <c r="H254" i="5"/>
  <c r="H190" i="5"/>
  <c r="J154" i="5"/>
  <c r="I154" i="5"/>
  <c r="H154" i="5"/>
  <c r="H356" i="5" s="1"/>
  <c r="J356" i="5" l="1"/>
  <c r="L356" i="5"/>
  <c r="I356" i="5"/>
  <c r="K356" i="5"/>
  <c r="M356" i="5"/>
  <c r="T35" i="5"/>
  <c r="G35" i="5" l="1"/>
  <c r="T239" i="5" l="1"/>
  <c r="T238" i="5"/>
  <c r="T215" i="5"/>
  <c r="T214" i="5"/>
  <c r="T209" i="5"/>
  <c r="T208" i="5"/>
  <c r="T205" i="5"/>
  <c r="T115" i="5"/>
  <c r="U238" i="5" l="1"/>
  <c r="T64" i="5"/>
  <c r="T63" i="5"/>
  <c r="U63" i="5" l="1"/>
  <c r="K152" i="5"/>
  <c r="L152" i="5"/>
  <c r="M152" i="5"/>
  <c r="M59" i="5" l="1"/>
  <c r="M95" i="5"/>
  <c r="M92" i="5"/>
  <c r="M89" i="5"/>
  <c r="M86" i="5"/>
  <c r="M83" i="5"/>
  <c r="M80" i="5"/>
  <c r="M77" i="5"/>
  <c r="M74" i="5"/>
  <c r="M71" i="5"/>
  <c r="K137" i="5" l="1"/>
  <c r="L137" i="5"/>
  <c r="M137" i="5"/>
  <c r="K131" i="5"/>
  <c r="L131" i="5"/>
  <c r="M131" i="5"/>
  <c r="K122" i="5"/>
  <c r="L122" i="5"/>
  <c r="M122" i="5"/>
  <c r="K125" i="5" l="1"/>
  <c r="L125" i="5"/>
  <c r="M125" i="5"/>
  <c r="K128" i="5" l="1"/>
  <c r="L128" i="5"/>
  <c r="M128" i="5"/>
  <c r="K149" i="5" l="1"/>
  <c r="L149" i="5"/>
  <c r="M149" i="5"/>
  <c r="K146" i="5"/>
  <c r="L146" i="5"/>
  <c r="M146" i="5"/>
  <c r="K143" i="5"/>
  <c r="L143" i="5"/>
  <c r="M143" i="5"/>
  <c r="K140" i="5"/>
  <c r="L140" i="5"/>
  <c r="M140" i="5"/>
  <c r="K134" i="5"/>
  <c r="L134" i="5"/>
  <c r="M134" i="5"/>
  <c r="K119" i="5"/>
  <c r="L119" i="5"/>
  <c r="M119" i="5"/>
  <c r="K294" i="5" l="1"/>
  <c r="L294" i="5"/>
  <c r="M294" i="5"/>
  <c r="J294" i="5"/>
  <c r="J285" i="5"/>
  <c r="K116" i="5" l="1"/>
  <c r="L116" i="5"/>
  <c r="M116" i="5"/>
  <c r="T317" i="5"/>
  <c r="M351" i="5"/>
  <c r="M345" i="5"/>
  <c r="M342" i="5"/>
  <c r="M339" i="5"/>
  <c r="M336" i="5"/>
  <c r="M333" i="5"/>
  <c r="M330" i="5"/>
  <c r="M327" i="5"/>
  <c r="M324" i="5"/>
  <c r="M306" i="5" l="1"/>
  <c r="M253" i="5" l="1"/>
  <c r="L253" i="5"/>
  <c r="K253" i="5"/>
  <c r="M185" i="5" l="1"/>
  <c r="L185" i="5"/>
  <c r="K185" i="5"/>
  <c r="M182" i="5"/>
  <c r="L182" i="5"/>
  <c r="K182" i="5"/>
  <c r="M179" i="5"/>
  <c r="L179" i="5"/>
  <c r="K179" i="5"/>
  <c r="M176" i="5"/>
  <c r="L176" i="5"/>
  <c r="K176" i="5"/>
  <c r="M173" i="5"/>
  <c r="L173" i="5"/>
  <c r="K173" i="5"/>
  <c r="L351" i="5" l="1"/>
  <c r="K351" i="5"/>
  <c r="L348" i="5"/>
  <c r="K348" i="5"/>
  <c r="L345" i="5"/>
  <c r="K345" i="5"/>
  <c r="L342" i="5"/>
  <c r="K342" i="5"/>
  <c r="L339" i="5"/>
  <c r="K339" i="5"/>
  <c r="L336" i="5"/>
  <c r="K336" i="5"/>
  <c r="L333" i="5"/>
  <c r="K333" i="5"/>
  <c r="L330" i="5"/>
  <c r="K330" i="5"/>
  <c r="L327" i="5"/>
  <c r="K327" i="5"/>
  <c r="L324" i="5"/>
  <c r="K324" i="5"/>
  <c r="K306" i="5" l="1"/>
  <c r="L306" i="5"/>
  <c r="J276" i="5"/>
  <c r="K95" i="5" l="1"/>
  <c r="L95" i="5"/>
  <c r="K92" i="5"/>
  <c r="L92" i="5"/>
  <c r="K89" i="5"/>
  <c r="L89" i="5"/>
  <c r="K86" i="5"/>
  <c r="L86" i="5"/>
  <c r="K83" i="5"/>
  <c r="L83" i="5"/>
  <c r="K80" i="5"/>
  <c r="L80" i="5"/>
  <c r="K77" i="5"/>
  <c r="L77" i="5"/>
  <c r="K74" i="5"/>
  <c r="L74" i="5"/>
  <c r="K71" i="5"/>
  <c r="L71" i="5"/>
  <c r="H237" i="5" l="1"/>
  <c r="T30" i="5" l="1"/>
  <c r="T34" i="5" l="1"/>
  <c r="T31" i="5"/>
  <c r="U30" i="5" s="1"/>
  <c r="G30" i="5"/>
  <c r="G34" i="5" l="1"/>
  <c r="U34" i="5"/>
  <c r="G31" i="5"/>
  <c r="T27" i="5"/>
  <c r="T187" i="5" l="1"/>
  <c r="T184" i="5"/>
  <c r="T181" i="5"/>
  <c r="T178" i="5"/>
  <c r="T121" i="5"/>
  <c r="T94" i="5" l="1"/>
  <c r="T91" i="5"/>
  <c r="T88" i="5"/>
  <c r="T85" i="5"/>
  <c r="T82" i="5"/>
  <c r="T79" i="5"/>
  <c r="T76" i="5"/>
  <c r="T73" i="5"/>
  <c r="T70" i="5"/>
  <c r="T67" i="5"/>
  <c r="J95" i="5" l="1"/>
  <c r="J92" i="5"/>
  <c r="J89" i="5"/>
  <c r="J86" i="5"/>
  <c r="J83" i="5"/>
  <c r="J80" i="5"/>
  <c r="J77" i="5"/>
  <c r="J74" i="5"/>
  <c r="J71" i="5"/>
  <c r="J185" i="5" l="1"/>
  <c r="J182" i="5"/>
  <c r="J176" i="5"/>
  <c r="J179" i="5"/>
  <c r="J173" i="5"/>
  <c r="J303" i="5" l="1"/>
  <c r="J300" i="5"/>
  <c r="J297" i="5"/>
  <c r="J291" i="5"/>
  <c r="J288" i="5"/>
  <c r="J282" i="5"/>
  <c r="J279" i="5"/>
  <c r="J273" i="5"/>
  <c r="J137" i="5" l="1"/>
  <c r="J128" i="5" l="1"/>
  <c r="J125" i="5"/>
  <c r="J122" i="5"/>
  <c r="J119" i="5"/>
  <c r="J116" i="5"/>
  <c r="J152" i="5"/>
  <c r="J149" i="5"/>
  <c r="J146" i="5"/>
  <c r="J143" i="5"/>
  <c r="J140" i="5"/>
  <c r="J134" i="5"/>
  <c r="J131" i="5"/>
  <c r="I351" i="5" l="1"/>
  <c r="J351" i="5"/>
  <c r="I348" i="5"/>
  <c r="J348" i="5"/>
  <c r="I345" i="5"/>
  <c r="J345" i="5"/>
  <c r="I342" i="5"/>
  <c r="J342" i="5"/>
  <c r="I339" i="5"/>
  <c r="J339" i="5"/>
  <c r="H336" i="5"/>
  <c r="I336" i="5"/>
  <c r="J336" i="5"/>
  <c r="I333" i="5"/>
  <c r="J333" i="5"/>
  <c r="I330" i="5"/>
  <c r="J330" i="5"/>
  <c r="I327" i="5"/>
  <c r="J327" i="5"/>
  <c r="I324" i="5"/>
  <c r="J324" i="5"/>
  <c r="T135" i="5" l="1"/>
  <c r="T34" i="4" l="1"/>
  <c r="G34" i="4" s="1"/>
  <c r="H294" i="5" l="1"/>
  <c r="I303" i="5"/>
  <c r="H303" i="5"/>
  <c r="I300" i="5"/>
  <c r="H300" i="5"/>
  <c r="I297" i="5"/>
  <c r="H297" i="5"/>
  <c r="I294" i="5"/>
  <c r="I291" i="5"/>
  <c r="H291" i="5"/>
  <c r="I288" i="5"/>
  <c r="H288" i="5"/>
  <c r="I285" i="5"/>
  <c r="H285" i="5"/>
  <c r="I282" i="5"/>
  <c r="H282" i="5"/>
  <c r="H279" i="5"/>
  <c r="I279" i="5"/>
  <c r="I276" i="5"/>
  <c r="H276" i="5"/>
  <c r="I273" i="5"/>
  <c r="H273" i="5"/>
  <c r="H252" i="5" l="1"/>
  <c r="H249" i="5"/>
  <c r="H246" i="5"/>
  <c r="H243" i="5"/>
  <c r="H240" i="5"/>
  <c r="H234" i="5"/>
  <c r="H231" i="5"/>
  <c r="H228" i="5"/>
  <c r="H225" i="5"/>
  <c r="H222" i="5"/>
  <c r="H219" i="5"/>
  <c r="H216" i="5"/>
  <c r="H213" i="5"/>
  <c r="H210" i="5"/>
  <c r="H207" i="5"/>
  <c r="H188" i="5" l="1"/>
  <c r="I185" i="5"/>
  <c r="H185" i="5"/>
  <c r="I182" i="5"/>
  <c r="H182" i="5"/>
  <c r="I179" i="5"/>
  <c r="H179" i="5"/>
  <c r="I176" i="5"/>
  <c r="H176" i="5"/>
  <c r="I173" i="5"/>
  <c r="H173" i="5"/>
  <c r="I152" i="5" l="1"/>
  <c r="H152" i="5"/>
  <c r="I149" i="5"/>
  <c r="H149" i="5"/>
  <c r="I146" i="5"/>
  <c r="H146" i="5"/>
  <c r="I143" i="5"/>
  <c r="H143" i="5"/>
  <c r="I140" i="5"/>
  <c r="H140" i="5"/>
  <c r="I137" i="5"/>
  <c r="H137" i="5"/>
  <c r="I134" i="5"/>
  <c r="H134" i="5"/>
  <c r="I131" i="5"/>
  <c r="H131" i="5"/>
  <c r="I128" i="5"/>
  <c r="H128" i="5"/>
  <c r="I125" i="5"/>
  <c r="H125" i="5"/>
  <c r="I122" i="5"/>
  <c r="H122" i="5"/>
  <c r="I119" i="5"/>
  <c r="H119" i="5"/>
  <c r="I116" i="5"/>
  <c r="H116" i="5"/>
  <c r="T47" i="5" l="1"/>
  <c r="G47" i="5" s="1"/>
  <c r="T43" i="5"/>
  <c r="G43" i="5" s="1"/>
  <c r="N97" i="5"/>
  <c r="O97" i="5"/>
  <c r="P97" i="5"/>
  <c r="Q97" i="5"/>
  <c r="S97" i="5"/>
  <c r="H59" i="5"/>
  <c r="I95" i="5"/>
  <c r="H95" i="5"/>
  <c r="I92" i="5"/>
  <c r="H92" i="5"/>
  <c r="I89" i="5"/>
  <c r="H89" i="5"/>
  <c r="I86" i="5"/>
  <c r="H86" i="5"/>
  <c r="I83" i="5"/>
  <c r="H83" i="5"/>
  <c r="I80" i="5"/>
  <c r="H80" i="5"/>
  <c r="I77" i="5"/>
  <c r="H77" i="5"/>
  <c r="I74" i="5"/>
  <c r="H74" i="5"/>
  <c r="I71" i="5"/>
  <c r="H71" i="5"/>
  <c r="H68" i="5"/>
  <c r="H65" i="5"/>
  <c r="S352" i="5"/>
  <c r="S354" i="5" s="1"/>
  <c r="R352" i="5"/>
  <c r="R354" i="5" s="1"/>
  <c r="Q352" i="5"/>
  <c r="Q354" i="5" s="1"/>
  <c r="P352" i="5"/>
  <c r="P354" i="5" s="1"/>
  <c r="O352" i="5"/>
  <c r="O354" i="5" s="1"/>
  <c r="N352" i="5"/>
  <c r="N354" i="5" s="1"/>
  <c r="M352" i="5"/>
  <c r="M354" i="5" s="1"/>
  <c r="L352" i="5"/>
  <c r="L354" i="5" s="1"/>
  <c r="K352" i="5"/>
  <c r="K354" i="5" s="1"/>
  <c r="J352" i="5"/>
  <c r="J354" i="5" s="1"/>
  <c r="I352" i="5"/>
  <c r="I354" i="5" s="1"/>
  <c r="H352" i="5"/>
  <c r="H351" i="5"/>
  <c r="T350" i="5"/>
  <c r="T349" i="5"/>
  <c r="H348" i="5"/>
  <c r="T347" i="5"/>
  <c r="T346" i="5"/>
  <c r="H345" i="5"/>
  <c r="T344" i="5"/>
  <c r="T343" i="5"/>
  <c r="H342" i="5"/>
  <c r="T341" i="5"/>
  <c r="T340" i="5"/>
  <c r="H339" i="5"/>
  <c r="T338" i="5"/>
  <c r="T337" i="5"/>
  <c r="T335" i="5"/>
  <c r="T334" i="5"/>
  <c r="H333" i="5"/>
  <c r="T332" i="5"/>
  <c r="T331" i="5"/>
  <c r="H330" i="5"/>
  <c r="T329" i="5"/>
  <c r="T328" i="5"/>
  <c r="H327" i="5"/>
  <c r="T326" i="5"/>
  <c r="T325" i="5"/>
  <c r="H324" i="5"/>
  <c r="T323" i="5"/>
  <c r="T322" i="5"/>
  <c r="T318" i="5"/>
  <c r="G318" i="5" s="1"/>
  <c r="T314" i="5"/>
  <c r="G314" i="5" s="1"/>
  <c r="T313" i="5"/>
  <c r="G313" i="5" s="1"/>
  <c r="S304" i="5"/>
  <c r="S306" i="5" s="1"/>
  <c r="R304" i="5"/>
  <c r="R306" i="5" s="1"/>
  <c r="Q304" i="5"/>
  <c r="Q306" i="5" s="1"/>
  <c r="P304" i="5"/>
  <c r="P306" i="5" s="1"/>
  <c r="O304" i="5"/>
  <c r="O306" i="5" s="1"/>
  <c r="N304" i="5"/>
  <c r="N306" i="5" s="1"/>
  <c r="J304" i="5"/>
  <c r="I304" i="5"/>
  <c r="H304" i="5"/>
  <c r="T302" i="5"/>
  <c r="T301" i="5"/>
  <c r="T299" i="5"/>
  <c r="T298" i="5"/>
  <c r="T296" i="5"/>
  <c r="T295" i="5"/>
  <c r="T293" i="5"/>
  <c r="T292" i="5"/>
  <c r="T290" i="5"/>
  <c r="T289" i="5"/>
  <c r="T287" i="5"/>
  <c r="T286" i="5"/>
  <c r="T284" i="5"/>
  <c r="T283" i="5"/>
  <c r="T281" i="5"/>
  <c r="T280" i="5"/>
  <c r="T278" i="5"/>
  <c r="T277" i="5"/>
  <c r="T275" i="5"/>
  <c r="T274" i="5"/>
  <c r="T272" i="5"/>
  <c r="T271" i="5"/>
  <c r="T267" i="5"/>
  <c r="T266" i="5"/>
  <c r="G266" i="5" s="1"/>
  <c r="T263" i="5"/>
  <c r="G263" i="5" s="1"/>
  <c r="T262" i="5"/>
  <c r="G262" i="5" s="1"/>
  <c r="S255" i="5"/>
  <c r="Q255" i="5"/>
  <c r="P255" i="5"/>
  <c r="O254" i="5"/>
  <c r="O255" i="5" s="1"/>
  <c r="N254" i="5"/>
  <c r="M255" i="5"/>
  <c r="L255" i="5"/>
  <c r="K255" i="5"/>
  <c r="S253" i="5"/>
  <c r="R253" i="5"/>
  <c r="J253" i="5"/>
  <c r="J255" i="5" s="1"/>
  <c r="I253" i="5"/>
  <c r="I255" i="5" s="1"/>
  <c r="H253" i="5"/>
  <c r="T251" i="5"/>
  <c r="T250" i="5"/>
  <c r="T248" i="5"/>
  <c r="T247" i="5"/>
  <c r="T245" i="5"/>
  <c r="T244" i="5"/>
  <c r="T242" i="5"/>
  <c r="T241" i="5"/>
  <c r="T236" i="5"/>
  <c r="T235" i="5"/>
  <c r="T233" i="5"/>
  <c r="T232" i="5"/>
  <c r="T230" i="5"/>
  <c r="T229" i="5"/>
  <c r="T227" i="5"/>
  <c r="T226" i="5"/>
  <c r="T223" i="5"/>
  <c r="T221" i="5"/>
  <c r="T220" i="5"/>
  <c r="T218" i="5"/>
  <c r="T217" i="5"/>
  <c r="T212" i="5"/>
  <c r="T211" i="5"/>
  <c r="T206" i="5"/>
  <c r="U205" i="5" s="1"/>
  <c r="T202" i="5"/>
  <c r="G202" i="5" s="1"/>
  <c r="C202" i="5"/>
  <c r="B202" i="5"/>
  <c r="T201" i="5"/>
  <c r="U201" i="5" s="1"/>
  <c r="C201" i="5"/>
  <c r="B201" i="5"/>
  <c r="T199" i="5"/>
  <c r="G199" i="5" s="1"/>
  <c r="T198" i="5"/>
  <c r="G198" i="5" s="1"/>
  <c r="S189" i="5"/>
  <c r="R189" i="5"/>
  <c r="R191" i="5" s="1"/>
  <c r="Q189" i="5"/>
  <c r="P189" i="5"/>
  <c r="P191" i="5" s="1"/>
  <c r="O189" i="5"/>
  <c r="O191" i="5" s="1"/>
  <c r="N189" i="5"/>
  <c r="N191" i="5" s="1"/>
  <c r="M189" i="5"/>
  <c r="M191" i="5" s="1"/>
  <c r="L189" i="5"/>
  <c r="K189" i="5"/>
  <c r="K191" i="5" s="1"/>
  <c r="J189" i="5"/>
  <c r="J191" i="5" s="1"/>
  <c r="I189" i="5"/>
  <c r="I191" i="5" s="1"/>
  <c r="H189" i="5"/>
  <c r="T186" i="5"/>
  <c r="U186" i="5" s="1"/>
  <c r="T183" i="5"/>
  <c r="U183" i="5" s="1"/>
  <c r="T180" i="5"/>
  <c r="U180" i="5" s="1"/>
  <c r="T177" i="5"/>
  <c r="U177" i="5" s="1"/>
  <c r="T175" i="5"/>
  <c r="T174" i="5"/>
  <c r="T172" i="5"/>
  <c r="T171" i="5"/>
  <c r="T167" i="5"/>
  <c r="G167" i="5"/>
  <c r="T166" i="5"/>
  <c r="G166" i="5"/>
  <c r="T163" i="5"/>
  <c r="T162" i="5"/>
  <c r="S153" i="5"/>
  <c r="R153" i="5"/>
  <c r="Q153" i="5"/>
  <c r="P153" i="5"/>
  <c r="P155" i="5" s="1"/>
  <c r="O153" i="5"/>
  <c r="O155" i="5" s="1"/>
  <c r="N153" i="5"/>
  <c r="N155" i="5" s="1"/>
  <c r="M153" i="5"/>
  <c r="M155" i="5" s="1"/>
  <c r="L153" i="5"/>
  <c r="L155" i="5" s="1"/>
  <c r="K153" i="5"/>
  <c r="K155" i="5" s="1"/>
  <c r="J153" i="5"/>
  <c r="J155" i="5" s="1"/>
  <c r="I153" i="5"/>
  <c r="I155" i="5" s="1"/>
  <c r="H153" i="5"/>
  <c r="T151" i="5"/>
  <c r="T150" i="5"/>
  <c r="T148" i="5"/>
  <c r="T147" i="5"/>
  <c r="T145" i="5"/>
  <c r="T144" i="5"/>
  <c r="T142" i="5"/>
  <c r="T141" i="5"/>
  <c r="T139" i="5"/>
  <c r="T138" i="5"/>
  <c r="T136" i="5"/>
  <c r="U135" i="5" s="1"/>
  <c r="T133" i="5"/>
  <c r="T132" i="5"/>
  <c r="T130" i="5"/>
  <c r="T129" i="5"/>
  <c r="T127" i="5"/>
  <c r="T126" i="5"/>
  <c r="T124" i="5"/>
  <c r="T123" i="5"/>
  <c r="T120" i="5"/>
  <c r="U120" i="5" s="1"/>
  <c r="T118" i="5"/>
  <c r="T117" i="5"/>
  <c r="T114" i="5"/>
  <c r="T110" i="5"/>
  <c r="G110" i="5"/>
  <c r="C110" i="5"/>
  <c r="B110" i="5"/>
  <c r="T109" i="5"/>
  <c r="G109" i="5"/>
  <c r="C109" i="5"/>
  <c r="B109" i="5"/>
  <c r="T106" i="5"/>
  <c r="G106" i="5" s="1"/>
  <c r="T105" i="5"/>
  <c r="S96" i="5"/>
  <c r="R96" i="5"/>
  <c r="R98" i="5" s="1"/>
  <c r="Q96" i="5"/>
  <c r="P96" i="5"/>
  <c r="O96" i="5"/>
  <c r="N96" i="5"/>
  <c r="M96" i="5"/>
  <c r="M98" i="5" s="1"/>
  <c r="L96" i="5"/>
  <c r="K96" i="5"/>
  <c r="J96" i="5"/>
  <c r="I96" i="5"/>
  <c r="H96" i="5"/>
  <c r="T93" i="5"/>
  <c r="U93" i="5" s="1"/>
  <c r="T90" i="5"/>
  <c r="U90" i="5" s="1"/>
  <c r="T87" i="5"/>
  <c r="U87" i="5" s="1"/>
  <c r="T84" i="5"/>
  <c r="U84" i="5" s="1"/>
  <c r="T81" i="5"/>
  <c r="U81" i="5" s="1"/>
  <c r="T78" i="5"/>
  <c r="U78" i="5" s="1"/>
  <c r="T75" i="5"/>
  <c r="U75" i="5" s="1"/>
  <c r="T72" i="5"/>
  <c r="U72" i="5" s="1"/>
  <c r="T69" i="5"/>
  <c r="U69" i="5" s="1"/>
  <c r="T66" i="5"/>
  <c r="U66" i="5" s="1"/>
  <c r="T58" i="5"/>
  <c r="S55" i="5"/>
  <c r="R55" i="5"/>
  <c r="Q55" i="5"/>
  <c r="P55" i="5"/>
  <c r="O55" i="5"/>
  <c r="N55" i="5"/>
  <c r="M55" i="5"/>
  <c r="L55" i="5"/>
  <c r="K55" i="5"/>
  <c r="J55" i="5"/>
  <c r="I55" i="5"/>
  <c r="H55" i="5"/>
  <c r="T54" i="5"/>
  <c r="G54" i="5" s="1"/>
  <c r="T46" i="5"/>
  <c r="G46" i="5" s="1"/>
  <c r="T42" i="5"/>
  <c r="G42" i="5" s="1"/>
  <c r="F35" i="5"/>
  <c r="C35" i="5"/>
  <c r="B35" i="5"/>
  <c r="F34" i="5"/>
  <c r="C34" i="5"/>
  <c r="B34" i="5"/>
  <c r="S98" i="5" l="1"/>
  <c r="S356" i="5"/>
  <c r="R255" i="5"/>
  <c r="Q98" i="5"/>
  <c r="O98" i="5"/>
  <c r="Q191" i="5"/>
  <c r="S191" i="5"/>
  <c r="P98" i="5"/>
  <c r="N98" i="5"/>
  <c r="R356" i="5"/>
  <c r="Q356" i="5"/>
  <c r="T254" i="5"/>
  <c r="N255" i="5"/>
  <c r="N356" i="5"/>
  <c r="P356" i="5"/>
  <c r="O356" i="5"/>
  <c r="H255" i="5"/>
  <c r="T253" i="5"/>
  <c r="U129" i="5"/>
  <c r="T154" i="5"/>
  <c r="U162" i="5"/>
  <c r="R355" i="5"/>
  <c r="L98" i="5"/>
  <c r="G58" i="5"/>
  <c r="K98" i="5"/>
  <c r="T190" i="5"/>
  <c r="G317" i="5"/>
  <c r="U317" i="5"/>
  <c r="U171" i="5"/>
  <c r="L191" i="5"/>
  <c r="U331" i="5"/>
  <c r="U214" i="5"/>
  <c r="U250" i="5"/>
  <c r="U289" i="5"/>
  <c r="U301" i="5"/>
  <c r="U117" i="5"/>
  <c r="U346" i="5"/>
  <c r="U174" i="5"/>
  <c r="U126" i="5"/>
  <c r="U292" i="5"/>
  <c r="J98" i="5"/>
  <c r="U232" i="5"/>
  <c r="U271" i="5"/>
  <c r="U283" i="5"/>
  <c r="U328" i="5"/>
  <c r="K355" i="5"/>
  <c r="S355" i="5"/>
  <c r="U286" i="5"/>
  <c r="P355" i="5"/>
  <c r="T55" i="5"/>
  <c r="G55" i="5" s="1"/>
  <c r="U208" i="5"/>
  <c r="U226" i="5"/>
  <c r="U244" i="5"/>
  <c r="U150" i="5"/>
  <c r="U132" i="5"/>
  <c r="U277" i="5"/>
  <c r="U295" i="5"/>
  <c r="I98" i="5"/>
  <c r="U105" i="5"/>
  <c r="T102" i="5" s="1"/>
  <c r="T189" i="5"/>
  <c r="H191" i="5"/>
  <c r="U337" i="5"/>
  <c r="U349" i="5"/>
  <c r="U229" i="5"/>
  <c r="J355" i="5"/>
  <c r="U166" i="5"/>
  <c r="G201" i="5"/>
  <c r="U262" i="5"/>
  <c r="T259" i="5" s="1"/>
  <c r="U298" i="5"/>
  <c r="U325" i="5"/>
  <c r="I59" i="5"/>
  <c r="T59" i="5" s="1"/>
  <c r="G59" i="5" s="1"/>
  <c r="U211" i="5"/>
  <c r="U217" i="5"/>
  <c r="U235" i="5"/>
  <c r="H354" i="5"/>
  <c r="U247" i="5"/>
  <c r="U322" i="5"/>
  <c r="U340" i="5"/>
  <c r="T352" i="5"/>
  <c r="U334" i="5"/>
  <c r="T304" i="5"/>
  <c r="I306" i="5"/>
  <c r="U144" i="5"/>
  <c r="U223" i="5"/>
  <c r="U241" i="5"/>
  <c r="J306" i="5"/>
  <c r="U343" i="5"/>
  <c r="U42" i="5"/>
  <c r="T39" i="5" s="1"/>
  <c r="G267" i="5"/>
  <c r="U266" i="5"/>
  <c r="U123" i="5"/>
  <c r="K357" i="5"/>
  <c r="U147" i="5"/>
  <c r="U138" i="5"/>
  <c r="U46" i="5"/>
  <c r="T305" i="5"/>
  <c r="L355" i="5"/>
  <c r="U220" i="5"/>
  <c r="M355" i="5"/>
  <c r="O355" i="5"/>
  <c r="O357" i="5" s="1"/>
  <c r="I355" i="5"/>
  <c r="Q355" i="5"/>
  <c r="Q357" i="5" s="1"/>
  <c r="T153" i="5"/>
  <c r="N355" i="5"/>
  <c r="N357" i="5" s="1"/>
  <c r="H355" i="5"/>
  <c r="U141" i="5"/>
  <c r="H155" i="5"/>
  <c r="U114" i="5"/>
  <c r="T97" i="5"/>
  <c r="H98" i="5"/>
  <c r="T96" i="5"/>
  <c r="U313" i="5"/>
  <c r="T310" i="5" s="1"/>
  <c r="G105" i="5"/>
  <c r="U274" i="5"/>
  <c r="U280" i="5"/>
  <c r="T353" i="5"/>
  <c r="U198" i="5"/>
  <c r="H306" i="5"/>
  <c r="S357" i="5" l="1"/>
  <c r="R357" i="5"/>
  <c r="P357" i="5"/>
  <c r="M357" i="5"/>
  <c r="L357" i="5"/>
  <c r="U54" i="5"/>
  <c r="U58" i="5"/>
  <c r="T51" i="5"/>
  <c r="H357" i="5"/>
  <c r="U352" i="5"/>
  <c r="U253" i="5"/>
  <c r="U189" i="5"/>
  <c r="I357" i="5"/>
  <c r="U304" i="5"/>
  <c r="J357" i="5"/>
  <c r="T355" i="5"/>
  <c r="U153" i="5"/>
  <c r="U96" i="5"/>
  <c r="T356" i="5"/>
  <c r="U355" i="5" l="1"/>
  <c r="H351" i="4"/>
  <c r="T58" i="4" l="1"/>
  <c r="I96" i="4"/>
  <c r="J96" i="4"/>
  <c r="K96" i="4"/>
  <c r="L96" i="4"/>
  <c r="M96" i="4"/>
  <c r="N96" i="4"/>
  <c r="O96" i="4"/>
  <c r="P96" i="4"/>
  <c r="Q96" i="4"/>
  <c r="R96" i="4"/>
  <c r="S96" i="4"/>
  <c r="H96" i="4"/>
  <c r="I55" i="4"/>
  <c r="J55" i="4"/>
  <c r="K55" i="4"/>
  <c r="L55" i="4"/>
  <c r="M55" i="4"/>
  <c r="N55" i="4"/>
  <c r="O55" i="4"/>
  <c r="P55" i="4"/>
  <c r="Q55" i="4"/>
  <c r="R55" i="4"/>
  <c r="S55" i="4"/>
  <c r="H55" i="4"/>
  <c r="T55" i="4" l="1"/>
  <c r="T93" i="4" l="1"/>
  <c r="U94" i="4" s="1"/>
  <c r="T90" i="4"/>
  <c r="U90" i="4" s="1"/>
  <c r="T84" i="4"/>
  <c r="U84" i="4" s="1"/>
  <c r="T87" i="4"/>
  <c r="U87" i="4" s="1"/>
  <c r="T81" i="4"/>
  <c r="U81" i="4" s="1"/>
  <c r="I153" i="4" l="1"/>
  <c r="J153" i="4"/>
  <c r="K153" i="4"/>
  <c r="L153" i="4"/>
  <c r="M153" i="4"/>
  <c r="N153" i="4"/>
  <c r="O153" i="4"/>
  <c r="P153" i="4"/>
  <c r="Q153" i="4"/>
  <c r="R153" i="4"/>
  <c r="S153" i="4"/>
  <c r="H153" i="4"/>
  <c r="T153" i="4" l="1"/>
  <c r="H154" i="4" l="1"/>
  <c r="T151" i="4"/>
  <c r="T150" i="4"/>
  <c r="T148" i="4"/>
  <c r="T147" i="4"/>
  <c r="U147" i="4" l="1"/>
  <c r="U150" i="4"/>
  <c r="T346" i="4"/>
  <c r="T118" i="4" l="1"/>
  <c r="T117" i="4"/>
  <c r="T133" i="4"/>
  <c r="T132" i="4"/>
  <c r="T129" i="4"/>
  <c r="T114" i="4"/>
  <c r="U132" i="4" l="1"/>
  <c r="T66" i="4" l="1"/>
  <c r="T69" i="4"/>
  <c r="T72" i="4"/>
  <c r="T75" i="4"/>
  <c r="T78" i="4"/>
  <c r="U78" i="4" s="1"/>
  <c r="T64" i="4"/>
  <c r="T63" i="4"/>
  <c r="U75" i="4" l="1"/>
  <c r="T43" i="4"/>
  <c r="T205" i="4" l="1"/>
  <c r="T206" i="4"/>
  <c r="T208" i="4"/>
  <c r="T209" i="4"/>
  <c r="T211" i="4"/>
  <c r="T212" i="4"/>
  <c r="T214" i="4"/>
  <c r="T215" i="4"/>
  <c r="T217" i="4"/>
  <c r="T218" i="4"/>
  <c r="T220" i="4"/>
  <c r="T221" i="4"/>
  <c r="T223" i="4"/>
  <c r="T224" i="4"/>
  <c r="T226" i="4"/>
  <c r="T227" i="4"/>
  <c r="T229" i="4"/>
  <c r="T230" i="4"/>
  <c r="T232" i="4"/>
  <c r="T233" i="4"/>
  <c r="H189" i="4"/>
  <c r="U229" i="4" l="1"/>
  <c r="U208" i="4"/>
  <c r="U232" i="4"/>
  <c r="U223" i="4"/>
  <c r="U220" i="4"/>
  <c r="U217" i="4"/>
  <c r="U214" i="4"/>
  <c r="U211" i="4"/>
  <c r="U205" i="4"/>
  <c r="U226" i="4"/>
  <c r="T235" i="4"/>
  <c r="T236" i="4"/>
  <c r="T238" i="4"/>
  <c r="T239" i="4"/>
  <c r="T241" i="4"/>
  <c r="T242" i="4"/>
  <c r="T244" i="4"/>
  <c r="T245" i="4"/>
  <c r="T247" i="4"/>
  <c r="T248" i="4"/>
  <c r="T250" i="4"/>
  <c r="T251" i="4"/>
  <c r="I189" i="4" l="1"/>
  <c r="J189" i="4"/>
  <c r="K189" i="4"/>
  <c r="L189" i="4"/>
  <c r="M189" i="4"/>
  <c r="N189" i="4"/>
  <c r="O189" i="4"/>
  <c r="P189" i="4"/>
  <c r="Q189" i="4"/>
  <c r="R189" i="4"/>
  <c r="S189" i="4"/>
  <c r="T183" i="4"/>
  <c r="T186" i="4"/>
  <c r="T189" i="4" l="1"/>
  <c r="U183" i="4"/>
  <c r="U186" i="4"/>
  <c r="T167" i="4" l="1"/>
  <c r="G167" i="4"/>
  <c r="T166" i="4"/>
  <c r="G166" i="4"/>
  <c r="T163" i="4"/>
  <c r="T162" i="4"/>
  <c r="U162" i="4" l="1"/>
  <c r="T30" i="4" l="1"/>
  <c r="G30" i="4" s="1"/>
  <c r="C109" i="4" l="1"/>
  <c r="P97" i="4" l="1"/>
  <c r="O97" i="4"/>
  <c r="N97" i="4"/>
  <c r="K352" i="4" l="1"/>
  <c r="H352" i="4"/>
  <c r="S352" i="4" l="1"/>
  <c r="R352" i="4"/>
  <c r="Q352" i="4"/>
  <c r="P352" i="4"/>
  <c r="O352" i="4"/>
  <c r="N352" i="4"/>
  <c r="M352" i="4"/>
  <c r="L352" i="4"/>
  <c r="J352" i="4"/>
  <c r="I352" i="4"/>
  <c r="S351" i="4"/>
  <c r="R351" i="4"/>
  <c r="Q351" i="4"/>
  <c r="P351" i="4"/>
  <c r="O351" i="4"/>
  <c r="N351" i="4"/>
  <c r="M351" i="4"/>
  <c r="L351" i="4"/>
  <c r="K351" i="4"/>
  <c r="J351" i="4"/>
  <c r="I351" i="4"/>
  <c r="T349" i="4"/>
  <c r="T348" i="4"/>
  <c r="T345" i="4"/>
  <c r="T343" i="4"/>
  <c r="T342" i="4"/>
  <c r="T340" i="4"/>
  <c r="T339" i="4"/>
  <c r="T337" i="4"/>
  <c r="T336" i="4"/>
  <c r="T334" i="4"/>
  <c r="T333" i="4"/>
  <c r="T331" i="4"/>
  <c r="T330" i="4"/>
  <c r="T328" i="4"/>
  <c r="T327" i="4"/>
  <c r="T325" i="4"/>
  <c r="T324" i="4"/>
  <c r="T322" i="4"/>
  <c r="T321" i="4"/>
  <c r="T316" i="4"/>
  <c r="G316" i="4" s="1"/>
  <c r="T313" i="4"/>
  <c r="G313" i="4" s="1"/>
  <c r="T312" i="4"/>
  <c r="S304" i="4"/>
  <c r="R304" i="4"/>
  <c r="Q304" i="4"/>
  <c r="P304" i="4"/>
  <c r="O304" i="4"/>
  <c r="N304" i="4"/>
  <c r="M304" i="4"/>
  <c r="L304" i="4"/>
  <c r="K304" i="4"/>
  <c r="J304" i="4"/>
  <c r="I304" i="4"/>
  <c r="H304" i="4"/>
  <c r="S303" i="4"/>
  <c r="R303" i="4"/>
  <c r="Q303" i="4"/>
  <c r="P303" i="4"/>
  <c r="O303" i="4"/>
  <c r="N303" i="4"/>
  <c r="M303" i="4"/>
  <c r="L303" i="4"/>
  <c r="K303" i="4"/>
  <c r="J303" i="4"/>
  <c r="I303" i="4"/>
  <c r="H303" i="4"/>
  <c r="T301" i="4"/>
  <c r="T300" i="4"/>
  <c r="T298" i="4"/>
  <c r="T297" i="4"/>
  <c r="T295" i="4"/>
  <c r="T294" i="4"/>
  <c r="T292" i="4"/>
  <c r="T291" i="4"/>
  <c r="T289" i="4"/>
  <c r="T288" i="4"/>
  <c r="T286" i="4"/>
  <c r="T285" i="4"/>
  <c r="T283" i="4"/>
  <c r="T282" i="4"/>
  <c r="T280" i="4"/>
  <c r="T279" i="4"/>
  <c r="T277" i="4"/>
  <c r="T276" i="4"/>
  <c r="T274" i="4"/>
  <c r="T273" i="4"/>
  <c r="T271" i="4"/>
  <c r="T270" i="4"/>
  <c r="T262" i="4"/>
  <c r="G262" i="4" s="1"/>
  <c r="T261" i="4"/>
  <c r="G261" i="4" s="1"/>
  <c r="S254" i="4"/>
  <c r="R254" i="4"/>
  <c r="Q254" i="4"/>
  <c r="P254" i="4"/>
  <c r="O254" i="4"/>
  <c r="N254" i="4"/>
  <c r="M254" i="4"/>
  <c r="L254" i="4"/>
  <c r="K254" i="4"/>
  <c r="J254" i="4"/>
  <c r="I254" i="4"/>
  <c r="H254" i="4"/>
  <c r="S253" i="4"/>
  <c r="R253" i="4"/>
  <c r="Q253" i="4"/>
  <c r="P253" i="4"/>
  <c r="O253" i="4"/>
  <c r="N253" i="4"/>
  <c r="M253" i="4"/>
  <c r="L253" i="4"/>
  <c r="K253" i="4"/>
  <c r="J253" i="4"/>
  <c r="I253" i="4"/>
  <c r="H253" i="4"/>
  <c r="H354" i="4" s="1"/>
  <c r="C202" i="4"/>
  <c r="B202" i="4"/>
  <c r="C201" i="4"/>
  <c r="B201" i="4"/>
  <c r="S190" i="4"/>
  <c r="R190" i="4"/>
  <c r="Q190" i="4"/>
  <c r="P190" i="4"/>
  <c r="O190" i="4"/>
  <c r="N190" i="4"/>
  <c r="M190" i="4"/>
  <c r="L190" i="4"/>
  <c r="K190" i="4"/>
  <c r="J190" i="4"/>
  <c r="I190" i="4"/>
  <c r="H190" i="4"/>
  <c r="T180" i="4"/>
  <c r="T177" i="4"/>
  <c r="T175" i="4"/>
  <c r="T174" i="4"/>
  <c r="T172" i="4"/>
  <c r="T171" i="4"/>
  <c r="S154" i="4"/>
  <c r="R154" i="4"/>
  <c r="Q154" i="4"/>
  <c r="P154" i="4"/>
  <c r="O154" i="4"/>
  <c r="N154" i="4"/>
  <c r="M154" i="4"/>
  <c r="L154" i="4"/>
  <c r="K154" i="4"/>
  <c r="J154" i="4"/>
  <c r="I154" i="4"/>
  <c r="T145" i="4"/>
  <c r="T144" i="4"/>
  <c r="T142" i="4"/>
  <c r="T141" i="4"/>
  <c r="T139" i="4"/>
  <c r="T138" i="4"/>
  <c r="T136" i="4"/>
  <c r="T135" i="4"/>
  <c r="T130" i="4"/>
  <c r="T127" i="4"/>
  <c r="T126" i="4"/>
  <c r="T124" i="4"/>
  <c r="T123" i="4"/>
  <c r="T121" i="4"/>
  <c r="T120" i="4"/>
  <c r="T115" i="4"/>
  <c r="T110" i="4"/>
  <c r="G110" i="4"/>
  <c r="C110" i="4"/>
  <c r="B110" i="4"/>
  <c r="T109" i="4"/>
  <c r="G109" i="4"/>
  <c r="B109" i="4"/>
  <c r="T106" i="4"/>
  <c r="G106" i="4" s="1"/>
  <c r="S97" i="4"/>
  <c r="R97" i="4"/>
  <c r="Q97" i="4"/>
  <c r="M97" i="4"/>
  <c r="L97" i="4"/>
  <c r="K97" i="4"/>
  <c r="J97" i="4"/>
  <c r="I97" i="4"/>
  <c r="H97" i="4"/>
  <c r="T46" i="4"/>
  <c r="G43" i="4"/>
  <c r="T42" i="4"/>
  <c r="F35" i="4"/>
  <c r="C35" i="4"/>
  <c r="B35" i="4"/>
  <c r="F34" i="4"/>
  <c r="C34" i="4"/>
  <c r="B34" i="4"/>
  <c r="T27" i="4"/>
  <c r="H355" i="4" l="1"/>
  <c r="T272" i="4"/>
  <c r="T275" i="4"/>
  <c r="T278" i="4"/>
  <c r="T281" i="4"/>
  <c r="R354" i="4"/>
  <c r="U144" i="4"/>
  <c r="Q354" i="4"/>
  <c r="P354" i="4"/>
  <c r="S354" i="4"/>
  <c r="M354" i="4"/>
  <c r="N354" i="4"/>
  <c r="O354" i="4"/>
  <c r="I354" i="4"/>
  <c r="J354" i="4"/>
  <c r="K354" i="4"/>
  <c r="L354" i="4"/>
  <c r="T96" i="4"/>
  <c r="T97" i="4"/>
  <c r="G42" i="4"/>
  <c r="U42" i="4"/>
  <c r="T39" i="4" s="1"/>
  <c r="G46" i="4"/>
  <c r="T253" i="4"/>
  <c r="T254" i="4"/>
  <c r="U177" i="4"/>
  <c r="U247" i="4"/>
  <c r="U63" i="4"/>
  <c r="U348" i="4"/>
  <c r="T352" i="4"/>
  <c r="O355" i="4"/>
  <c r="U297" i="4"/>
  <c r="U324" i="4"/>
  <c r="U312" i="4"/>
  <c r="T309" i="4" s="1"/>
  <c r="U333" i="4"/>
  <c r="U235" i="4"/>
  <c r="U180" i="4"/>
  <c r="U330" i="4"/>
  <c r="U342" i="4"/>
  <c r="U126" i="4"/>
  <c r="U250" i="4"/>
  <c r="U241" i="4"/>
  <c r="U174" i="4"/>
  <c r="U285" i="4"/>
  <c r="U114" i="4"/>
  <c r="U138" i="4"/>
  <c r="U261" i="4"/>
  <c r="T258" i="4" s="1"/>
  <c r="U270" i="4"/>
  <c r="U282" i="4"/>
  <c r="U336" i="4"/>
  <c r="G58" i="4"/>
  <c r="U69" i="4"/>
  <c r="M355" i="4"/>
  <c r="U141" i="4"/>
  <c r="T154" i="4"/>
  <c r="T265" i="4"/>
  <c r="G265" i="4" s="1"/>
  <c r="U120" i="4"/>
  <c r="T190" i="4"/>
  <c r="U238" i="4"/>
  <c r="T266" i="4"/>
  <c r="G266" i="4" s="1"/>
  <c r="U123" i="4"/>
  <c r="T201" i="4"/>
  <c r="G201" i="4" s="1"/>
  <c r="U279" i="4"/>
  <c r="U291" i="4"/>
  <c r="U72" i="4"/>
  <c r="N355" i="4"/>
  <c r="U300" i="4"/>
  <c r="U273" i="4"/>
  <c r="T303" i="4"/>
  <c r="T351" i="4"/>
  <c r="P355" i="4"/>
  <c r="T105" i="4"/>
  <c r="G105" i="4" s="1"/>
  <c r="U135" i="4"/>
  <c r="U244" i="4"/>
  <c r="T317" i="4"/>
  <c r="G317" i="4" s="1"/>
  <c r="U66" i="4"/>
  <c r="I355" i="4"/>
  <c r="Q355" i="4"/>
  <c r="U294" i="4"/>
  <c r="U345" i="4"/>
  <c r="J355" i="4"/>
  <c r="R355" i="4"/>
  <c r="U117" i="4"/>
  <c r="U276" i="4"/>
  <c r="U327" i="4"/>
  <c r="S355" i="4"/>
  <c r="U171" i="4"/>
  <c r="T199" i="4"/>
  <c r="G199" i="4" s="1"/>
  <c r="G55" i="4"/>
  <c r="K355" i="4"/>
  <c r="L355" i="4"/>
  <c r="U129" i="4"/>
  <c r="U288" i="4"/>
  <c r="T304" i="4"/>
  <c r="U321" i="4"/>
  <c r="U339" i="4"/>
  <c r="G312" i="4"/>
  <c r="T59" i="4"/>
  <c r="G59" i="4" s="1"/>
  <c r="T354" i="4" l="1"/>
  <c r="U96" i="4"/>
  <c r="U351" i="4"/>
  <c r="U189" i="4"/>
  <c r="U153" i="4"/>
  <c r="T198" i="4"/>
  <c r="U198" i="4" s="1"/>
  <c r="T54" i="4"/>
  <c r="U105" i="4"/>
  <c r="T102" i="4" s="1"/>
  <c r="U303" i="4"/>
  <c r="T355" i="4"/>
  <c r="U253" i="4"/>
  <c r="T202" i="4"/>
  <c r="G202" i="4" s="1"/>
  <c r="U54" i="4" l="1"/>
  <c r="T51" i="4" s="1"/>
  <c r="U354" i="4"/>
  <c r="G54" i="4"/>
  <c r="G198" i="4"/>
</calcChain>
</file>

<file path=xl/comments1.xml><?xml version="1.0" encoding="utf-8"?>
<comments xmlns="http://schemas.openxmlformats.org/spreadsheetml/2006/main">
  <authors>
    <author>LETICIA</author>
    <author>PRESUPUESTOS</author>
    <author>Eduardo Morales</author>
  </authors>
  <commentList>
    <comment ref="U30" authorId="0">
      <text>
        <r>
          <rPr>
            <b/>
            <sz val="9"/>
            <color indexed="81"/>
            <rFont val="Tahoma"/>
            <family val="2"/>
          </rPr>
          <t>LETICIA:</t>
        </r>
        <r>
          <rPr>
            <sz val="9"/>
            <color indexed="81"/>
            <rFont val="Tahoma"/>
            <family val="2"/>
          </rPr>
          <t xml:space="preserve">
</t>
        </r>
        <r>
          <rPr>
            <sz val="20"/>
            <color indexed="81"/>
            <rFont val="Tahoma"/>
            <family val="2"/>
          </rPr>
          <t>=T31/T30-1  
FORMULA</t>
        </r>
      </text>
    </comment>
    <comment ref="G31" authorId="1">
      <text>
        <r>
          <rPr>
            <b/>
            <sz val="9"/>
            <color indexed="81"/>
            <rFont val="Tahoma"/>
            <family val="2"/>
          </rPr>
          <t>PRESUPUESTOS:</t>
        </r>
        <r>
          <rPr>
            <sz val="9"/>
            <color indexed="81"/>
            <rFont val="Tahoma"/>
            <family val="2"/>
          </rPr>
          <t xml:space="preserve">
</t>
        </r>
        <r>
          <rPr>
            <sz val="14"/>
            <color indexed="81"/>
            <rFont val="Tahoma"/>
            <family val="2"/>
          </rPr>
          <t xml:space="preserve">ing. Felix
=T31
FORMULA
</t>
        </r>
      </text>
    </comment>
    <comment ref="T31" authorId="0">
      <text>
        <r>
          <rPr>
            <b/>
            <sz val="9"/>
            <color indexed="81"/>
            <rFont val="Tahoma"/>
            <family val="2"/>
          </rPr>
          <t>LETICIA:</t>
        </r>
        <r>
          <rPr>
            <sz val="9"/>
            <color indexed="81"/>
            <rFont val="Tahoma"/>
            <family val="2"/>
          </rPr>
          <t xml:space="preserve">
</t>
        </r>
        <r>
          <rPr>
            <sz val="14"/>
            <color indexed="81"/>
            <rFont val="Tahoma"/>
            <family val="2"/>
          </rPr>
          <t xml:space="preserve">=PROMEDIO(H31:S31)
FORMULA
</t>
        </r>
      </text>
    </comment>
    <comment ref="K35" authorId="2">
      <text>
        <r>
          <rPr>
            <b/>
            <sz val="9"/>
            <color indexed="81"/>
            <rFont val="Tahoma"/>
            <family val="2"/>
          </rPr>
          <t>Eduardo Morales:</t>
        </r>
        <r>
          <rPr>
            <sz val="9"/>
            <color indexed="81"/>
            <rFont val="Tahoma"/>
            <family val="2"/>
          </rPr>
          <t xml:space="preserve">
Inge félix</t>
        </r>
      </text>
    </comment>
    <comment ref="K42" authorId="1">
      <text>
        <r>
          <rPr>
            <b/>
            <sz val="9"/>
            <color indexed="81"/>
            <rFont val="Tahoma"/>
            <family val="2"/>
          </rPr>
          <t>PRESUPUESTOS:</t>
        </r>
        <r>
          <rPr>
            <sz val="9"/>
            <color indexed="81"/>
            <rFont val="Tahoma"/>
            <family val="2"/>
          </rPr>
          <t xml:space="preserve">
dato: manuel ocapmpo
</t>
        </r>
      </text>
    </comment>
    <comment ref="K46" authorId="2">
      <text>
        <r>
          <rPr>
            <b/>
            <sz val="9"/>
            <color indexed="81"/>
            <rFont val="Tahoma"/>
            <family val="2"/>
          </rPr>
          <t>Eduardo Morales:</t>
        </r>
        <r>
          <rPr>
            <sz val="9"/>
            <color indexed="81"/>
            <rFont val="Tahoma"/>
            <family val="2"/>
          </rPr>
          <t xml:space="preserve">
Manuel Ocampo - Técnica
</t>
        </r>
      </text>
    </comment>
    <comment ref="R58" authorId="0">
      <text>
        <r>
          <rPr>
            <b/>
            <sz val="9"/>
            <color indexed="81"/>
            <rFont val="Tahoma"/>
            <family val="2"/>
          </rPr>
          <t>LETICIA:</t>
        </r>
        <r>
          <rPr>
            <sz val="9"/>
            <color indexed="81"/>
            <rFont val="Tahoma"/>
            <family val="2"/>
          </rPr>
          <t xml:space="preserve">
</t>
        </r>
        <r>
          <rPr>
            <sz val="16"/>
            <color indexed="81"/>
            <rFont val="Tahoma"/>
            <family val="2"/>
          </rPr>
          <t>SE TOMO LA CIFRA DE LO PROGRAMADO DEL 2024, EN LO QUE SE ENTREGA LO REALIZADO (NOV Y DIC)</t>
        </r>
      </text>
    </comment>
    <comment ref="U65" authorId="0">
      <text>
        <r>
          <rPr>
            <b/>
            <sz val="9"/>
            <color indexed="81"/>
            <rFont val="Tahoma"/>
            <family val="2"/>
          </rPr>
          <t>LETICIA:</t>
        </r>
        <r>
          <rPr>
            <sz val="9"/>
            <color indexed="81"/>
            <rFont val="Tahoma"/>
            <family val="2"/>
          </rPr>
          <t xml:space="preserve">
</t>
        </r>
        <r>
          <rPr>
            <b/>
            <sz val="16"/>
            <color indexed="81"/>
            <rFont val="Tahoma"/>
            <family val="2"/>
          </rPr>
          <t>Suma por trimestre % 3</t>
        </r>
      </text>
    </comment>
    <comment ref="U116" authorId="0">
      <text>
        <r>
          <rPr>
            <b/>
            <sz val="9"/>
            <color indexed="81"/>
            <rFont val="Tahoma"/>
            <family val="2"/>
          </rPr>
          <t>LETICIA:</t>
        </r>
        <r>
          <rPr>
            <b/>
            <sz val="16"/>
            <color indexed="81"/>
            <rFont val="Tahoma"/>
            <family val="2"/>
          </rPr>
          <t xml:space="preserve">
Suma por trimestre % 3</t>
        </r>
      </text>
    </comment>
    <comment ref="G220" authorId="0">
      <text>
        <r>
          <rPr>
            <b/>
            <sz val="9"/>
            <color indexed="81"/>
            <rFont val="Tahoma"/>
            <family val="2"/>
          </rPr>
          <t>LETICIA:</t>
        </r>
        <r>
          <rPr>
            <sz val="9"/>
            <color indexed="81"/>
            <rFont val="Tahoma"/>
            <family val="2"/>
          </rPr>
          <t xml:space="preserve">
OFICIO SOPORTE:
CAP-DC-SOC-DPIG-026-2025</t>
        </r>
      </text>
    </comment>
    <comment ref="M266" authorId="2">
      <text>
        <r>
          <rPr>
            <b/>
            <sz val="9"/>
            <color indexed="81"/>
            <rFont val="Tahoma"/>
            <family val="2"/>
          </rPr>
          <t>Eduardo Morales:</t>
        </r>
        <r>
          <rPr>
            <sz val="9"/>
            <color indexed="81"/>
            <rFont val="Tahoma"/>
            <family val="2"/>
          </rPr>
          <t xml:space="preserve">
Dato de la comercial 
</t>
        </r>
      </text>
    </comment>
  </commentList>
</comments>
</file>

<file path=xl/comments2.xml><?xml version="1.0" encoding="utf-8"?>
<comments xmlns="http://schemas.openxmlformats.org/spreadsheetml/2006/main">
  <authors>
    <author>LETICIA</author>
    <author>PRESUPUESTOS</author>
    <author>Eduardo Morales</author>
  </authors>
  <commentList>
    <comment ref="U30" authorId="0">
      <text>
        <r>
          <rPr>
            <b/>
            <sz val="9"/>
            <color indexed="81"/>
            <rFont val="Tahoma"/>
            <family val="2"/>
          </rPr>
          <t>LETICIA:</t>
        </r>
        <r>
          <rPr>
            <sz val="9"/>
            <color indexed="81"/>
            <rFont val="Tahoma"/>
            <family val="2"/>
          </rPr>
          <t xml:space="preserve">
</t>
        </r>
        <r>
          <rPr>
            <sz val="20"/>
            <color indexed="81"/>
            <rFont val="Tahoma"/>
            <family val="2"/>
          </rPr>
          <t>=T31/T30-1  
FORMULA</t>
        </r>
      </text>
    </comment>
    <comment ref="G31" authorId="1">
      <text>
        <r>
          <rPr>
            <b/>
            <sz val="9"/>
            <color indexed="81"/>
            <rFont val="Tahoma"/>
            <family val="2"/>
          </rPr>
          <t>PRESUPUESTOS:</t>
        </r>
        <r>
          <rPr>
            <sz val="9"/>
            <color indexed="81"/>
            <rFont val="Tahoma"/>
            <family val="2"/>
          </rPr>
          <t xml:space="preserve">
</t>
        </r>
        <r>
          <rPr>
            <sz val="14"/>
            <color indexed="81"/>
            <rFont val="Tahoma"/>
            <family val="2"/>
          </rPr>
          <t xml:space="preserve">ing. Felix
=T31
FORMULA
</t>
        </r>
      </text>
    </comment>
    <comment ref="T31" authorId="0">
      <text>
        <r>
          <rPr>
            <b/>
            <sz val="9"/>
            <color indexed="81"/>
            <rFont val="Tahoma"/>
            <family val="2"/>
          </rPr>
          <t>LETICIA:</t>
        </r>
        <r>
          <rPr>
            <sz val="9"/>
            <color indexed="81"/>
            <rFont val="Tahoma"/>
            <family val="2"/>
          </rPr>
          <t xml:space="preserve">
</t>
        </r>
        <r>
          <rPr>
            <sz val="14"/>
            <color indexed="81"/>
            <rFont val="Tahoma"/>
            <family val="2"/>
          </rPr>
          <t xml:space="preserve">=PROMEDIO(H31:S31)
FORMULA
</t>
        </r>
      </text>
    </comment>
    <comment ref="U34" authorId="0">
      <text>
        <r>
          <rPr>
            <b/>
            <sz val="9"/>
            <color indexed="81"/>
            <rFont val="Tahoma"/>
            <family val="2"/>
          </rPr>
          <t>LETICIA:</t>
        </r>
        <r>
          <rPr>
            <sz val="9"/>
            <color indexed="81"/>
            <rFont val="Tahoma"/>
            <family val="2"/>
          </rPr>
          <t xml:space="preserve">
</t>
        </r>
        <r>
          <rPr>
            <sz val="20"/>
            <color indexed="81"/>
            <rFont val="Tahoma"/>
            <family val="2"/>
          </rPr>
          <t>=T31/T30-1  
FORMULA</t>
        </r>
      </text>
    </comment>
    <comment ref="G35" authorId="1">
      <text>
        <r>
          <rPr>
            <b/>
            <sz val="9"/>
            <color indexed="81"/>
            <rFont val="Tahoma"/>
            <family val="2"/>
          </rPr>
          <t>PRESUPUESTOS:</t>
        </r>
        <r>
          <rPr>
            <sz val="9"/>
            <color indexed="81"/>
            <rFont val="Tahoma"/>
            <family val="2"/>
          </rPr>
          <t xml:space="preserve">
</t>
        </r>
        <r>
          <rPr>
            <sz val="14"/>
            <color indexed="81"/>
            <rFont val="Tahoma"/>
            <family val="2"/>
          </rPr>
          <t xml:space="preserve">ing. Felix
=T31
FORMULA
</t>
        </r>
      </text>
    </comment>
    <comment ref="K42" authorId="1">
      <text>
        <r>
          <rPr>
            <b/>
            <sz val="9"/>
            <color indexed="81"/>
            <rFont val="Tahoma"/>
            <family val="2"/>
          </rPr>
          <t>PRESUPUESTOS:</t>
        </r>
        <r>
          <rPr>
            <sz val="9"/>
            <color indexed="81"/>
            <rFont val="Tahoma"/>
            <family val="2"/>
          </rPr>
          <t xml:space="preserve">
dato: manuel ocapmpo
</t>
        </r>
      </text>
    </comment>
    <comment ref="K46" authorId="2">
      <text>
        <r>
          <rPr>
            <b/>
            <sz val="9"/>
            <color indexed="81"/>
            <rFont val="Tahoma"/>
            <family val="2"/>
          </rPr>
          <t>Eduardo Morales:</t>
        </r>
        <r>
          <rPr>
            <sz val="9"/>
            <color indexed="81"/>
            <rFont val="Tahoma"/>
            <family val="2"/>
          </rPr>
          <t xml:space="preserve">
Manuel Ocampo - Técnica
</t>
        </r>
      </text>
    </comment>
    <comment ref="R58" authorId="0">
      <text>
        <r>
          <rPr>
            <b/>
            <sz val="9"/>
            <color indexed="81"/>
            <rFont val="Tahoma"/>
            <family val="2"/>
          </rPr>
          <t>LETICIA:</t>
        </r>
        <r>
          <rPr>
            <sz val="9"/>
            <color indexed="81"/>
            <rFont val="Tahoma"/>
            <family val="2"/>
          </rPr>
          <t xml:space="preserve">
</t>
        </r>
        <r>
          <rPr>
            <sz val="16"/>
            <color indexed="81"/>
            <rFont val="Tahoma"/>
            <family val="2"/>
          </rPr>
          <t>SE TOMO LA CIFRA DE LO PROGRAMADO DEL 2024, EN LO QUE SE ENTREGA LO REALIZADO (NOV Y DIC)</t>
        </r>
      </text>
    </comment>
    <comment ref="H65" authorId="0">
      <text>
        <r>
          <rPr>
            <b/>
            <sz val="9"/>
            <color indexed="81"/>
            <rFont val="Tahoma"/>
            <family val="2"/>
          </rPr>
          <t>LETICIA:</t>
        </r>
        <r>
          <rPr>
            <sz val="9"/>
            <color indexed="81"/>
            <rFont val="Tahoma"/>
            <family val="2"/>
          </rPr>
          <t xml:space="preserve">
CAP-DG-166-2025</t>
        </r>
      </text>
    </comment>
    <comment ref="H68" authorId="0">
      <text>
        <r>
          <rPr>
            <b/>
            <sz val="9"/>
            <color indexed="81"/>
            <rFont val="Tahoma"/>
            <family val="2"/>
          </rPr>
          <t>LETICIA:</t>
        </r>
        <r>
          <rPr>
            <sz val="9"/>
            <color indexed="81"/>
            <rFont val="Tahoma"/>
            <family val="2"/>
          </rPr>
          <t xml:space="preserve">
CAP-DG-166-2025</t>
        </r>
      </text>
    </comment>
    <comment ref="M83" authorId="0">
      <text>
        <r>
          <rPr>
            <b/>
            <sz val="9"/>
            <color indexed="81"/>
            <rFont val="Tahoma"/>
            <family val="2"/>
          </rPr>
          <t>LETICIA:</t>
        </r>
        <r>
          <rPr>
            <sz val="9"/>
            <color indexed="81"/>
            <rFont val="Tahoma"/>
            <family val="2"/>
          </rPr>
          <t xml:space="preserve">
CAP/SJ/DEF/027/2025</t>
        </r>
      </text>
    </comment>
    <comment ref="L129" authorId="0">
      <text>
        <r>
          <rPr>
            <b/>
            <sz val="9"/>
            <color indexed="81"/>
            <rFont val="Tahoma"/>
            <family val="2"/>
          </rPr>
          <t>LETICIA:</t>
        </r>
        <r>
          <rPr>
            <sz val="9"/>
            <color indexed="81"/>
            <rFont val="Tahoma"/>
            <family val="2"/>
          </rPr>
          <t xml:space="preserve">
MODIFICADO</t>
        </r>
      </text>
    </comment>
    <comment ref="M129" authorId="0">
      <text>
        <r>
          <rPr>
            <b/>
            <sz val="9"/>
            <color indexed="81"/>
            <rFont val="Tahoma"/>
            <family val="2"/>
          </rPr>
          <t>LETICIA:</t>
        </r>
        <r>
          <rPr>
            <sz val="9"/>
            <color indexed="81"/>
            <rFont val="Tahoma"/>
            <family val="2"/>
          </rPr>
          <t xml:space="preserve">
MODIFICADO</t>
        </r>
      </text>
    </comment>
    <comment ref="H143" authorId="0">
      <text>
        <r>
          <rPr>
            <b/>
            <sz val="9"/>
            <color indexed="81"/>
            <rFont val="Tahoma"/>
            <family val="2"/>
          </rPr>
          <t>LETICIA:</t>
        </r>
        <r>
          <rPr>
            <sz val="9"/>
            <color indexed="81"/>
            <rFont val="Tahoma"/>
            <family val="2"/>
          </rPr>
          <t xml:space="preserve">
CAP-DAF-SM-010-2025 </t>
        </r>
      </text>
    </comment>
    <comment ref="I143" authorId="0">
      <text>
        <r>
          <rPr>
            <b/>
            <sz val="9"/>
            <color indexed="81"/>
            <rFont val="Tahoma"/>
            <family val="2"/>
          </rPr>
          <t>LETICIA:</t>
        </r>
        <r>
          <rPr>
            <sz val="9"/>
            <color indexed="81"/>
            <rFont val="Tahoma"/>
            <family val="2"/>
          </rPr>
          <t xml:space="preserve">
CAP-DAF-SM-014-2025</t>
        </r>
      </text>
    </comment>
    <comment ref="H146" authorId="0">
      <text>
        <r>
          <rPr>
            <b/>
            <sz val="9"/>
            <color indexed="81"/>
            <rFont val="Tahoma"/>
            <family val="2"/>
          </rPr>
          <t>LETICIA:</t>
        </r>
        <r>
          <rPr>
            <sz val="9"/>
            <color indexed="81"/>
            <rFont val="Tahoma"/>
            <family val="2"/>
          </rPr>
          <t xml:space="preserve">
OFICIO SOPORTE: CAP/DFA/SG/067/2025</t>
        </r>
      </text>
    </comment>
    <comment ref="I148" authorId="0">
      <text>
        <r>
          <rPr>
            <b/>
            <sz val="9"/>
            <color indexed="81"/>
            <rFont val="Tahoma"/>
            <family val="2"/>
          </rPr>
          <t>LETICIA:</t>
        </r>
        <r>
          <rPr>
            <sz val="9"/>
            <color indexed="81"/>
            <rFont val="Tahoma"/>
            <family val="2"/>
          </rPr>
          <t xml:space="preserve">
Oficio de justificación
CAP-DF-DA-029-25 </t>
        </r>
      </text>
    </comment>
    <comment ref="H149" authorId="0">
      <text>
        <r>
          <rPr>
            <b/>
            <sz val="9"/>
            <color indexed="81"/>
            <rFont val="Tahoma"/>
            <family val="2"/>
          </rPr>
          <t>LETICIA:</t>
        </r>
        <r>
          <rPr>
            <sz val="9"/>
            <color indexed="81"/>
            <rFont val="Tahoma"/>
            <family val="2"/>
          </rPr>
          <t xml:space="preserve">
CAP-DA-19-25</t>
        </r>
      </text>
    </comment>
    <comment ref="M150" authorId="0">
      <text>
        <r>
          <rPr>
            <b/>
            <sz val="9"/>
            <color indexed="81"/>
            <rFont val="Tahoma"/>
            <family val="2"/>
          </rPr>
          <t>LETICIA:</t>
        </r>
        <r>
          <rPr>
            <sz val="9"/>
            <color indexed="81"/>
            <rFont val="Tahoma"/>
            <family val="2"/>
          </rPr>
          <t xml:space="preserve">
MODIFICADO
CAP/DFA/SDA/ALM/095/2025</t>
        </r>
      </text>
    </comment>
    <comment ref="H176" authorId="0">
      <text>
        <r>
          <rPr>
            <b/>
            <sz val="9"/>
            <color indexed="81"/>
            <rFont val="Tahoma"/>
            <family val="2"/>
          </rPr>
          <t>LETICIA:</t>
        </r>
        <r>
          <rPr>
            <sz val="9"/>
            <color indexed="81"/>
            <rFont val="Tahoma"/>
            <family val="2"/>
          </rPr>
          <t xml:space="preserve">
</t>
        </r>
        <r>
          <rPr>
            <sz val="10"/>
            <color indexed="81"/>
            <rFont val="Tahoma"/>
            <family val="2"/>
          </rPr>
          <t>OFICIO:
CAP-DGC-267-2025</t>
        </r>
      </text>
    </comment>
    <comment ref="H179" authorId="0">
      <text>
        <r>
          <rPr>
            <b/>
            <sz val="9"/>
            <color indexed="81"/>
            <rFont val="Tahoma"/>
            <family val="2"/>
          </rPr>
          <t>LETICIA:</t>
        </r>
        <r>
          <rPr>
            <sz val="9"/>
            <color indexed="81"/>
            <rFont val="Tahoma"/>
            <family val="2"/>
          </rPr>
          <t xml:space="preserve">
OFICIO:
CAP-DGC-267-2025</t>
        </r>
      </text>
    </comment>
    <comment ref="J179" authorId="0">
      <text>
        <r>
          <rPr>
            <b/>
            <sz val="9"/>
            <color indexed="81"/>
            <rFont val="Tahoma"/>
            <family val="2"/>
          </rPr>
          <t>LETICIA:</t>
        </r>
        <r>
          <rPr>
            <sz val="9"/>
            <color indexed="81"/>
            <rFont val="Tahoma"/>
            <family val="2"/>
          </rPr>
          <t xml:space="preserve">
OFICIO:
CAP-DGC-267-2025</t>
        </r>
      </text>
    </comment>
    <comment ref="H182" authorId="0">
      <text>
        <r>
          <rPr>
            <b/>
            <sz val="9"/>
            <color indexed="81"/>
            <rFont val="Tahoma"/>
            <family val="2"/>
          </rPr>
          <t>LETICIA:</t>
        </r>
        <r>
          <rPr>
            <sz val="9"/>
            <color indexed="81"/>
            <rFont val="Tahoma"/>
            <family val="2"/>
          </rPr>
          <t xml:space="preserve">
OFICIO:
CAP-DGC-267-2025</t>
        </r>
      </text>
    </comment>
    <comment ref="H185" authorId="0">
      <text>
        <r>
          <rPr>
            <b/>
            <sz val="9"/>
            <color indexed="81"/>
            <rFont val="Tahoma"/>
            <family val="2"/>
          </rPr>
          <t>LETICIA:</t>
        </r>
        <r>
          <rPr>
            <sz val="9"/>
            <color indexed="81"/>
            <rFont val="Tahoma"/>
            <family val="2"/>
          </rPr>
          <t xml:space="preserve">
OFICIO:
CAP-DGC-267-2025</t>
        </r>
      </text>
    </comment>
    <comment ref="H188" authorId="0">
      <text>
        <r>
          <rPr>
            <b/>
            <sz val="9"/>
            <color indexed="81"/>
            <rFont val="Tahoma"/>
            <family val="2"/>
          </rPr>
          <t>LETICIA:</t>
        </r>
        <r>
          <rPr>
            <sz val="9"/>
            <color indexed="81"/>
            <rFont val="Tahoma"/>
            <family val="2"/>
          </rPr>
          <t xml:space="preserve">
OFICIO:
CAP-DGC-267-2025</t>
        </r>
      </text>
    </comment>
    <comment ref="I216" authorId="0">
      <text>
        <r>
          <rPr>
            <b/>
            <sz val="9"/>
            <color indexed="81"/>
            <rFont val="Tahoma"/>
            <family val="2"/>
          </rPr>
          <t>LETICIA:</t>
        </r>
        <r>
          <rPr>
            <sz val="9"/>
            <color indexed="81"/>
            <rFont val="Tahoma"/>
            <family val="2"/>
          </rPr>
          <t xml:space="preserve">
OFICIO SOPORTE: CAP-DC-SOC-DM-131-2025</t>
        </r>
      </text>
    </comment>
    <comment ref="G220" authorId="0">
      <text>
        <r>
          <rPr>
            <b/>
            <sz val="9"/>
            <color indexed="81"/>
            <rFont val="Tahoma"/>
            <family val="2"/>
          </rPr>
          <t>LETICIA:</t>
        </r>
        <r>
          <rPr>
            <sz val="9"/>
            <color indexed="81"/>
            <rFont val="Tahoma"/>
            <family val="2"/>
          </rPr>
          <t xml:space="preserve">
OFICIO SOPORTE:
CAP-DC-SOC-DPIG-026-2025</t>
        </r>
      </text>
    </comment>
    <comment ref="I222" authorId="0">
      <text>
        <r>
          <rPr>
            <b/>
            <sz val="9"/>
            <color indexed="81"/>
            <rFont val="Tahoma"/>
            <family val="2"/>
          </rPr>
          <t>LETICIA:</t>
        </r>
        <r>
          <rPr>
            <sz val="9"/>
            <color indexed="81"/>
            <rFont val="Tahoma"/>
            <family val="2"/>
          </rPr>
          <t xml:space="preserve">
OFICIO JUSTIFICACIÓN
CAP-DC-SOC-DPIG-034-2025</t>
        </r>
      </text>
    </comment>
    <comment ref="H237" authorId="0">
      <text>
        <r>
          <rPr>
            <b/>
            <sz val="9"/>
            <color indexed="81"/>
            <rFont val="Tahoma"/>
            <family val="2"/>
          </rPr>
          <t>LETICIA:</t>
        </r>
        <r>
          <rPr>
            <sz val="9"/>
            <color indexed="81"/>
            <rFont val="Tahoma"/>
            <family val="2"/>
          </rPr>
          <t xml:space="preserve">
OFICIO SOPORTE: CAP-DC-DCCR-024-2025</t>
        </r>
      </text>
    </comment>
    <comment ref="H240" authorId="0">
      <text>
        <r>
          <rPr>
            <b/>
            <sz val="9"/>
            <color indexed="81"/>
            <rFont val="Tahoma"/>
            <family val="2"/>
          </rPr>
          <t>LETICIA:</t>
        </r>
        <r>
          <rPr>
            <sz val="9"/>
            <color indexed="81"/>
            <rFont val="Tahoma"/>
            <family val="2"/>
          </rPr>
          <t xml:space="preserve">
oficio justificación: 
CAP/GC/030/2025</t>
        </r>
      </text>
    </comment>
    <comment ref="I240" authorId="0">
      <text>
        <r>
          <rPr>
            <b/>
            <sz val="9"/>
            <color indexed="81"/>
            <rFont val="Tahoma"/>
            <family val="2"/>
          </rPr>
          <t>LETICIA:</t>
        </r>
        <r>
          <rPr>
            <sz val="9"/>
            <color indexed="81"/>
            <rFont val="Tahoma"/>
            <family val="2"/>
          </rPr>
          <t xml:space="preserve">
OFICIO SOPORTE:
CAP/GC/031/2025</t>
        </r>
      </text>
    </comment>
    <comment ref="H243" authorId="0">
      <text>
        <r>
          <rPr>
            <b/>
            <sz val="9"/>
            <color indexed="81"/>
            <rFont val="Tahoma"/>
            <family val="2"/>
          </rPr>
          <t>LETICIA:</t>
        </r>
        <r>
          <rPr>
            <sz val="9"/>
            <color indexed="81"/>
            <rFont val="Tahoma"/>
            <family val="2"/>
          </rPr>
          <t xml:space="preserve">
oficio justificación: 
CAP/GD/122/2025</t>
        </r>
      </text>
    </comment>
    <comment ref="H249" authorId="0">
      <text>
        <r>
          <rPr>
            <b/>
            <sz val="9"/>
            <color indexed="81"/>
            <rFont val="Tahoma"/>
            <family val="2"/>
          </rPr>
          <t>LETICIA:</t>
        </r>
        <r>
          <rPr>
            <sz val="9"/>
            <color indexed="81"/>
            <rFont val="Tahoma"/>
            <family val="2"/>
          </rPr>
          <t xml:space="preserve">
OFICIO JUSTIFICACIÓN
CAP-DC-GO-045-25</t>
        </r>
      </text>
    </comment>
    <comment ref="H252" authorId="0">
      <text>
        <r>
          <rPr>
            <b/>
            <sz val="9"/>
            <color indexed="81"/>
            <rFont val="Tahoma"/>
            <family val="2"/>
          </rPr>
          <t>LETICIA:</t>
        </r>
        <r>
          <rPr>
            <sz val="9"/>
            <color indexed="81"/>
            <rFont val="Tahoma"/>
            <family val="2"/>
          </rPr>
          <t xml:space="preserve">
OFICIO JUSTIFICACIÓN
CAP-GPC-100-2025
</t>
        </r>
      </text>
    </comment>
    <comment ref="M267" authorId="2">
      <text>
        <r>
          <rPr>
            <b/>
            <sz val="9"/>
            <color indexed="81"/>
            <rFont val="Tahoma"/>
            <family val="2"/>
          </rPr>
          <t>Eduardo Morales:</t>
        </r>
        <r>
          <rPr>
            <sz val="9"/>
            <color indexed="81"/>
            <rFont val="Tahoma"/>
            <family val="2"/>
          </rPr>
          <t xml:space="preserve">
Dato de la comercial 
</t>
        </r>
      </text>
    </comment>
  </commentList>
</comments>
</file>

<file path=xl/sharedStrings.xml><?xml version="1.0" encoding="utf-8"?>
<sst xmlns="http://schemas.openxmlformats.org/spreadsheetml/2006/main" count="2009" uniqueCount="344">
  <si>
    <t>Ente Fiscalizable</t>
  </si>
  <si>
    <t>Comisión de Agua Potable y Alcantarillado del Municipio de Acapulco</t>
  </si>
  <si>
    <t>Unidad responsable</t>
  </si>
  <si>
    <t>Clave Presupuestal</t>
  </si>
  <si>
    <t>51013-1-2.1-DG-E-2.2.3-1.14</t>
  </si>
  <si>
    <t>Género Contable desagregado hasta el nivel de cuenta contable</t>
  </si>
  <si>
    <t>50000-51013-000-000-000</t>
  </si>
  <si>
    <t>Clasificación Funcional</t>
  </si>
  <si>
    <t>Finalidad</t>
  </si>
  <si>
    <t>Función</t>
  </si>
  <si>
    <t>Subfunción</t>
  </si>
  <si>
    <t>Actividad</t>
  </si>
  <si>
    <t>Alineación al Plan de Desarrollo Estatal</t>
  </si>
  <si>
    <t>Alineación al Plan Municipal de Desarrollo</t>
  </si>
  <si>
    <t>Objetivo</t>
  </si>
  <si>
    <t>Resumen Narrativo (FIN)</t>
  </si>
  <si>
    <t>Método de Cálculo</t>
  </si>
  <si>
    <t>Nombre del indicador</t>
  </si>
  <si>
    <t>Unidad de Medida</t>
  </si>
  <si>
    <t>Dimensión</t>
  </si>
  <si>
    <t>Tipo de indicador</t>
  </si>
  <si>
    <t>Frecuencia de medición</t>
  </si>
  <si>
    <t>Meta</t>
  </si>
  <si>
    <t>Eficacia</t>
  </si>
  <si>
    <t>Estratégico</t>
  </si>
  <si>
    <t>Programado</t>
  </si>
  <si>
    <t>Variables</t>
  </si>
  <si>
    <t>Nombre</t>
  </si>
  <si>
    <t>Ene</t>
  </si>
  <si>
    <t>Feb</t>
  </si>
  <si>
    <t>Mar</t>
  </si>
  <si>
    <t>Abr</t>
  </si>
  <si>
    <t>May</t>
  </si>
  <si>
    <t>Jun</t>
  </si>
  <si>
    <t>Jul</t>
  </si>
  <si>
    <t>Ago</t>
  </si>
  <si>
    <t>Sep</t>
  </si>
  <si>
    <t>Oct.</t>
  </si>
  <si>
    <t>Nov</t>
  </si>
  <si>
    <t>Dic</t>
  </si>
  <si>
    <t>Total</t>
  </si>
  <si>
    <t>Porcentaje de cumplimiento</t>
  </si>
  <si>
    <t>Resumen Narrativo (PROPÓSITO)</t>
  </si>
  <si>
    <t>Realizado</t>
  </si>
  <si>
    <t>Porcentaje de cumplimiento en los procesos y actividades programadas para dar un mejor servicio</t>
  </si>
  <si>
    <t>Eficiencia</t>
  </si>
  <si>
    <t>Mensual</t>
  </si>
  <si>
    <t>Total
(prom)</t>
  </si>
  <si>
    <t>PAR</t>
  </si>
  <si>
    <t>Procesos</t>
  </si>
  <si>
    <t>PAP</t>
  </si>
  <si>
    <t>ACTIVIDADES</t>
  </si>
  <si>
    <t>Componentes</t>
  </si>
  <si>
    <t>Concepto</t>
  </si>
  <si>
    <t>Oct</t>
  </si>
  <si>
    <t>Servicios</t>
  </si>
  <si>
    <t>Costo Total del Programa</t>
  </si>
  <si>
    <t>Abastecimiento de Agua Potable</t>
  </si>
  <si>
    <t>Agua Potable y Alcantarillado</t>
  </si>
  <si>
    <t>Gestión</t>
  </si>
  <si>
    <t xml:space="preserve"> Usuarios y ciudadanía en general informada en cuanto al uso de los recursos financieros, materiales y humanos.</t>
  </si>
  <si>
    <t>CIMRFMH/CPIMRFMH*100</t>
  </si>
  <si>
    <t xml:space="preserve">Porcentaje de ciudadanía informada en cuanto al manejo de los recursos financieros, materiales y humanos </t>
  </si>
  <si>
    <t>CIMRFMH</t>
  </si>
  <si>
    <t xml:space="preserve">Ciudadanía informada en cuanto al manejo de los recursos financieros, materiales y humanos </t>
  </si>
  <si>
    <t>Ciudadanía</t>
  </si>
  <si>
    <t>CPIMRFMH</t>
  </si>
  <si>
    <t xml:space="preserve">Ciudadanía programada a ser informada en cuanto al manejo de los recursos financieros, materiales y humanos </t>
  </si>
  <si>
    <t>Reportes</t>
  </si>
  <si>
    <t>Actividades</t>
  </si>
  <si>
    <t>Porcentaje de variación en la cobertura general de servicios</t>
  </si>
  <si>
    <t>Porcentaje</t>
  </si>
  <si>
    <t>Eficiencia Física de agua potable Distribuida</t>
  </si>
  <si>
    <t>(AF /AP) * 100</t>
  </si>
  <si>
    <t>AP</t>
  </si>
  <si>
    <t>Agua Producida</t>
  </si>
  <si>
    <t>AF</t>
  </si>
  <si>
    <t>Agua Facturada</t>
  </si>
  <si>
    <t>Reuniones</t>
  </si>
  <si>
    <t>Monitoreos</t>
  </si>
  <si>
    <t>(VPDSAPA / VBDSAPA) * 100</t>
  </si>
  <si>
    <t>Viviendas</t>
  </si>
  <si>
    <t>Gestion</t>
  </si>
  <si>
    <t>VBDSAPA</t>
  </si>
  <si>
    <t>Viviendas beneficiadas para dotación del servicio de agua potable y/o alcantarillado.</t>
  </si>
  <si>
    <t>VPDSAPA</t>
  </si>
  <si>
    <t>Viviendas programadas con la dotación del servicio de agua potable y/o alcantarillado.</t>
  </si>
  <si>
    <t>Población con mejor calidad de vida mediante la atención de la demanda de los servicios de agua potable y alcantarillado sanitario.</t>
  </si>
  <si>
    <t>(PADS/PPDS)  * 100</t>
  </si>
  <si>
    <t>Porcentaje de población atendida en la demanda de los servicios.</t>
  </si>
  <si>
    <t>Habitantes</t>
  </si>
  <si>
    <t>PADS</t>
  </si>
  <si>
    <t>Población atendida en la demanda de los servicios</t>
  </si>
  <si>
    <t>PPDS</t>
  </si>
  <si>
    <t>Población proyectada en la demanda de los servicios</t>
  </si>
  <si>
    <t>Balances</t>
  </si>
  <si>
    <t>Ciudadanía atendida en cuanto a sus solicitudes de los servicios mediante el seguimiento de mecanismos de captación de demanda adecuados y oportunos.</t>
  </si>
  <si>
    <t>Costo Total modificado</t>
  </si>
  <si>
    <t xml:space="preserve">Costo Total ejercido </t>
  </si>
  <si>
    <t>ESTRATÉGICO</t>
  </si>
  <si>
    <t>Habitantes de la ciudad de Acapulco con mejor eficiencia hidrosanitaria cumpliendo con las normas  establecidas en la materia.</t>
  </si>
  <si>
    <t>Equipos</t>
  </si>
  <si>
    <t>DIRECCIÓN GENERAL</t>
  </si>
  <si>
    <t>Contribuir en brindar a la población un servicio integral y de calidad en agua y saneamiento de acuerdo a las normas establecidas en la materia.</t>
  </si>
  <si>
    <t>Procesos y actividades de la CAPAMA eficientados para un mejor servicio de agua potable y alcantarillado a la ciudadanía.</t>
  </si>
  <si>
    <t>(PAR/PAP)</t>
  </si>
  <si>
    <t>Gestiones comerciales atendidas en cuanto a operación y recaudación a través de la oficina central y gerencias.</t>
  </si>
  <si>
    <t>Porcentaje de gestiones comerciales atendidas</t>
  </si>
  <si>
    <t>Gestiones comerciales atendidas</t>
  </si>
  <si>
    <t>Gestiones comerciales programadas</t>
  </si>
  <si>
    <t>GCA</t>
  </si>
  <si>
    <t>GCP</t>
  </si>
  <si>
    <t>GCA/GCP * 100</t>
  </si>
  <si>
    <t>MM3</t>
  </si>
  <si>
    <t>Viviendas con mejora de los servicios de agua potable y alcantarillado sanitario mediante obras y proyectos</t>
  </si>
  <si>
    <t>Porcentaje de viviendas atendidas con servicios de agua potable y/o alcantarillado sanitario</t>
  </si>
  <si>
    <t>PROGRAMA PRESUPUESTARIO</t>
  </si>
  <si>
    <t xml:space="preserve"> </t>
  </si>
  <si>
    <t xml:space="preserve">TOTAL </t>
  </si>
  <si>
    <t>SUBTOTAL</t>
  </si>
  <si>
    <t>CS2024</t>
  </si>
  <si>
    <t>Cobertura de servicio 2024</t>
  </si>
  <si>
    <t>(NUS / TER) *100</t>
  </si>
  <si>
    <t>Porcentaje de usuarios que se consideran satisfechos con la atención de los servicios.</t>
  </si>
  <si>
    <t>Estudios de opinión</t>
  </si>
  <si>
    <t>70% de los estudios de opinión aplicados</t>
  </si>
  <si>
    <t>NUS</t>
  </si>
  <si>
    <t>Número de usuarios que se sienten satisfechos con la atención de los servicios</t>
  </si>
  <si>
    <t>TER</t>
  </si>
  <si>
    <t>Total de estudios de opinión aplicados</t>
  </si>
  <si>
    <t>Tipo de indicador: Componente 1. Proyecto 1.1.</t>
  </si>
  <si>
    <t>Tipo de indicador: Componente 1. Proyecto 1.2.</t>
  </si>
  <si>
    <t>Tipo de indicador: Componente 1. Proyecto 1.3.</t>
  </si>
  <si>
    <t>Tipo de indicador: Componente 2. Proyecto 2.1.</t>
  </si>
  <si>
    <t>Tipo de indicador: Componente 3. Proyecto 3.1.</t>
  </si>
  <si>
    <t>Tipo de indicador: Componente 3. Proyecto 3.2.</t>
  </si>
  <si>
    <r>
      <t xml:space="preserve">Presupuesto basado en Resultados 
</t>
    </r>
    <r>
      <rPr>
        <b/>
        <sz val="20"/>
        <rFont val="Arial"/>
        <family val="2"/>
      </rPr>
      <t>PERIODO: Enero a Diciembre del Ejercicio Fiscal 2025</t>
    </r>
  </si>
  <si>
    <t>(CS2025) / CS2024 - 1)*100</t>
  </si>
  <si>
    <t>CS2025</t>
  </si>
  <si>
    <t>Cobertura de servicio 2025</t>
  </si>
  <si>
    <t>Evaluación mensual</t>
  </si>
  <si>
    <r>
      <rPr>
        <b/>
        <sz val="11"/>
        <rFont val="Arial"/>
        <family val="2"/>
      </rPr>
      <t xml:space="preserve">VII.- </t>
    </r>
    <r>
      <rPr>
        <sz val="11"/>
        <rFont val="Arial"/>
        <family val="2"/>
      </rPr>
      <t>Guerrero Socialmente Comprometido. Garantizar que todas las familias cuenten con vivienda digna y servicios básicos.</t>
    </r>
  </si>
  <si>
    <t>Resumen Narrativo 
COMPONENTE 1. SERVICIOS ADMINISTRATIVOS. 1.1.- DIRECCIÓN EFICAZ DE LOS PROYECTOS PARA MEJORAR LOS SERVICIOS QUE BRINDA LA CAPAMA A LA POBLACIÓN
Proyecto de inversión a cargo de la Dirección General</t>
  </si>
  <si>
    <t>Resumen Narrativo 
COMPONENTE 1. SERVICIOS ADMINISTRATIVOS. 1.2.-  
FINANZAS SANAS A TRAVÉS DE POLÍTICAS PÚBLICAS DIRECCIONADAS A LA GESTIÓN SOSTENIBLE DEL ORGANISMO  
Proyecto de inversión a cargo de la Dirección de Finanzas y Administración</t>
  </si>
  <si>
    <t>Resumen Narrativo
 COMPONENTE 1. SERVICIOS ADMINISTRATIVOS. 1.3.- FORTALECIMIENTO A LA COMUNICACIÓN CON EL SERVICIO DE ATENCIÓN A LA CIUDADANIA
Proyecto de inversión a cargo de la Dirección de Gestión Ciudadana</t>
  </si>
  <si>
    <t>Resumen Narrativo
COMPONENTE 3. SERVICIOS TÉCNICO OPERACIONALES. 3.1.- MEJORA INTEGRAL DE SERVICIOS HIDROSANITARIOS, POTABILIZACIÓN SANEAMIENTO Y REHABILITACIÓN DE LA INFRAESTRUCTURA
Proyecto de inversión a cargo de la Dirección Operativa</t>
  </si>
  <si>
    <t>Resumen Narrativo
 COMPONENTE 3. SERVICIOS TÉCNICO OPERACIONALES. 3.2.- PLANEACIÓN, CONTRATACIÓN, EJECUCIÓN Y SUPERVISIÓN DE OBRA PÚBLICA
Proyecto de inversión a cargo de la Dirección Técnica</t>
  </si>
  <si>
    <r>
      <t xml:space="preserve">C3.  P3.1. A1. </t>
    </r>
    <r>
      <rPr>
        <sz val="12"/>
        <rFont val="Arial"/>
        <family val="2"/>
      </rPr>
      <t>Realizar las reuniones de coordinación con las areas a cargo de la Dirección Operativa, logrando con esto un mejor servicio a la población.</t>
    </r>
  </si>
  <si>
    <r>
      <t xml:space="preserve">C3. P3.1. A2. </t>
    </r>
    <r>
      <rPr>
        <sz val="12"/>
        <rFont val="Arial"/>
        <family val="2"/>
      </rPr>
      <t>Preparar las reuniones necesarias para mejorar el servicio que se brinda a la ciudadania de acuerdo al marco operativo del Organismo.</t>
    </r>
  </si>
  <si>
    <r>
      <rPr>
        <b/>
        <sz val="12"/>
        <rFont val="Arial"/>
        <family val="2"/>
      </rPr>
      <t>C3.  P3.1.  A3.</t>
    </r>
    <r>
      <rPr>
        <sz val="12"/>
        <rFont val="Arial"/>
        <family val="2"/>
      </rPr>
      <t xml:space="preserve"> Reparar los acueductos para brindar una mayor dotación de agua a la población. </t>
    </r>
  </si>
  <si>
    <t>Rehabilitaciones</t>
  </si>
  <si>
    <r>
      <t xml:space="preserve">C3.  P3.1.  A4. </t>
    </r>
    <r>
      <rPr>
        <sz val="12"/>
        <rFont val="Arial"/>
        <family val="2"/>
      </rPr>
      <t xml:space="preserve">Atender los reportes de reparación de fugas de agua potable para coadyuvar a la operatividad del sistema municipal. </t>
    </r>
  </si>
  <si>
    <r>
      <t xml:space="preserve">C3.  P3.1. A5. </t>
    </r>
    <r>
      <rPr>
        <sz val="12"/>
        <rFont val="Arial"/>
        <family val="2"/>
      </rPr>
      <t>Monitorear el proceso, redes de distribución y tanques de almacenamiento para asegurar la calidad del agua suministrada a la población de acuerdo a la NOM-SSA1-1994.</t>
    </r>
  </si>
  <si>
    <t>4006-4008</t>
  </si>
  <si>
    <r>
      <t xml:space="preserve">C3.  P3.1. A6. </t>
    </r>
    <r>
      <rPr>
        <sz val="12"/>
        <rFont val="Arial"/>
        <family val="2"/>
      </rPr>
      <t xml:space="preserve">Realizar y coordinar el programa de mantenimiento preventivo-correctivo de los equipos electromecánicos en el rubro mecánico. </t>
    </r>
  </si>
  <si>
    <r>
      <t xml:space="preserve">C3.  P3.1. A7. </t>
    </r>
    <r>
      <rPr>
        <sz val="12"/>
        <rFont val="Arial"/>
        <family val="2"/>
      </rPr>
      <t>Cumplir con el programa de mantenimiento preventivo correctivo de los equipos electrómecánicos.</t>
    </r>
  </si>
  <si>
    <r>
      <rPr>
        <b/>
        <sz val="12"/>
        <rFont val="Arial"/>
        <family val="2"/>
      </rPr>
      <t>C3.  P3.1.  A8.</t>
    </r>
    <r>
      <rPr>
        <sz val="12"/>
        <rFont val="Arial"/>
        <family val="2"/>
      </rPr>
      <t xml:space="preserve"> Cumplir con las actividades que coadyuven a la operatividad de los sistemas sanitarios, tanto en colectores, redes y carcamos de aguas negras. </t>
    </r>
  </si>
  <si>
    <r>
      <rPr>
        <b/>
        <sz val="12"/>
        <rFont val="Arial"/>
        <family val="2"/>
      </rPr>
      <t>C3.  P3.1.  A9.</t>
    </r>
    <r>
      <rPr>
        <sz val="12"/>
        <rFont val="Arial"/>
        <family val="2"/>
      </rPr>
      <t xml:space="preserve"> Preparar recorridos y visitas de inspección en coordinación con las áreas a cargo de la Subdirección de Saneamiento. </t>
    </r>
  </si>
  <si>
    <t>4025-4032</t>
  </si>
  <si>
    <t>4009-4036</t>
  </si>
  <si>
    <r>
      <rPr>
        <b/>
        <sz val="12"/>
        <rFont val="Arial"/>
        <family val="2"/>
      </rPr>
      <t>C3.  P3.1. A10.</t>
    </r>
    <r>
      <rPr>
        <sz val="12"/>
        <rFont val="Arial"/>
        <family val="2"/>
      </rPr>
      <t xml:space="preserve"> Coordinar las actividades necesarias para la conservación y mantenimiento de las Plantas de Tratamiento de Aguas Resiaduales. </t>
    </r>
  </si>
  <si>
    <t>Mantenimiento</t>
  </si>
  <si>
    <t>4010-4024</t>
  </si>
  <si>
    <r>
      <t xml:space="preserve">C3.  P3.1.  A11. </t>
    </r>
    <r>
      <rPr>
        <sz val="12"/>
        <rFont val="Arial"/>
        <family val="2"/>
      </rPr>
      <t xml:space="preserve">Atender reportes de alcantarillado sanitario, rehabilitación y/o construcción de insfraestructura civil que afecta la operativad de los sistemas hidrosanitarios municipales. </t>
    </r>
  </si>
  <si>
    <r>
      <rPr>
        <b/>
        <sz val="12"/>
        <rFont val="Arial"/>
        <family val="2"/>
      </rPr>
      <t>C1. P1.2. A1.</t>
    </r>
    <r>
      <rPr>
        <sz val="12"/>
        <rFont val="Arial"/>
        <family val="2"/>
      </rPr>
      <t xml:space="preserve"> Establecer estrategias de finanzas sanas en la administración de los recursos para la gestión sostenible del Organismo,  aplicando para este efecto  evaluaciones  a los siete proyectos del  organismo en cuanto al manejo transparente  del gasto y desempeño de la gestión en función del Plan Anual de Evaluaciones</t>
    </r>
  </si>
  <si>
    <r>
      <rPr>
        <b/>
        <sz val="12"/>
        <rFont val="Arial"/>
        <family val="2"/>
      </rPr>
      <t>C1. P1.2. A2.</t>
    </r>
    <r>
      <rPr>
        <sz val="12"/>
        <rFont val="Arial"/>
        <family val="2"/>
      </rPr>
      <t xml:space="preserve"> Coordinar y supervisar las actividades de los departamentos de Recursos Humanos, Adquisiciones, Servicios Generales, Control Patrimonial, Almacén General y Servicios Médicos.</t>
    </r>
  </si>
  <si>
    <t>Proyecto</t>
  </si>
  <si>
    <r>
      <rPr>
        <b/>
        <sz val="12"/>
        <rFont val="Arial"/>
        <family val="2"/>
      </rPr>
      <t>C1. P1.2. A3.</t>
    </r>
    <r>
      <rPr>
        <sz val="12"/>
        <rFont val="Arial"/>
        <family val="2"/>
      </rPr>
      <t xml:space="preserve"> Supervisar y vigilar el correcto cumplimiento de la normatividad en materia de ingresos, egresos, procesos contables, presupuestales, de planeación y evaluación al desempeño de la gestión en un marco de transparencia y rendición de cuentas.</t>
    </r>
  </si>
  <si>
    <t xml:space="preserve">Acciones </t>
  </si>
  <si>
    <r>
      <t xml:space="preserve">C1. P1.2. A4. </t>
    </r>
    <r>
      <rPr>
        <sz val="12"/>
        <rFont val="Arial"/>
        <family val="2"/>
      </rPr>
      <t>Supervisar y controlar los Ingresos del Organismo para la gestión de los recursos financieros en beneficio de la ciudadanía.</t>
    </r>
  </si>
  <si>
    <t>Acciones de recaudación</t>
  </si>
  <si>
    <r>
      <t xml:space="preserve">C1. P1.2. A5.  </t>
    </r>
    <r>
      <rPr>
        <sz val="12"/>
        <rFont val="Arial"/>
        <family val="2"/>
      </rPr>
      <t xml:space="preserve">Realizar recorridos a Módulos y Gerencias para control  de ingresos captados por cajeros de auto cobro y cajas recaudadoras del organismo </t>
    </r>
  </si>
  <si>
    <t>Recorridos</t>
  </si>
  <si>
    <r>
      <rPr>
        <b/>
        <sz val="12"/>
        <rFont val="Arial"/>
        <family val="2"/>
      </rPr>
      <t>C1. P1.2. A6.</t>
    </r>
    <r>
      <rPr>
        <sz val="12"/>
        <rFont val="Arial"/>
        <family val="2"/>
      </rPr>
      <t xml:space="preserve">  Elaborar pólizas de cheques y transferencias para cubrir la operación del organismo.</t>
    </r>
  </si>
  <si>
    <t xml:space="preserve">Pólizas </t>
  </si>
  <si>
    <r>
      <t xml:space="preserve">C1. P1.2. A7. </t>
    </r>
    <r>
      <rPr>
        <sz val="12"/>
        <rFont val="Arial"/>
        <family val="2"/>
      </rPr>
      <t>Realizar información financiera a través de acciones contables en apego a las normativas aplicables</t>
    </r>
  </si>
  <si>
    <t>Acciones contables</t>
  </si>
  <si>
    <r>
      <t xml:space="preserve">C1. P1.2. A8. </t>
    </r>
    <r>
      <rPr>
        <sz val="12"/>
        <rFont val="Arial"/>
        <family val="2"/>
      </rPr>
      <t>Realizar acciones de control en materia de presupuestos y evaluación</t>
    </r>
  </si>
  <si>
    <t>Acciones</t>
  </si>
  <si>
    <r>
      <t xml:space="preserve">C1. P1.2. A9.  </t>
    </r>
    <r>
      <rPr>
        <sz val="12"/>
        <rFont val="Arial"/>
        <family val="2"/>
      </rPr>
      <t>Realizar revisiones al recurso humano, percepciones, deducciones y nóminas.</t>
    </r>
  </si>
  <si>
    <t>Revisiones</t>
  </si>
  <si>
    <r>
      <t xml:space="preserve">C1. P1.2. A10. </t>
    </r>
    <r>
      <rPr>
        <sz val="12"/>
        <rFont val="Arial"/>
        <family val="2"/>
      </rPr>
      <t>Otorgar Consultas Médicas, Psicológicas y Dentales para coadyuvar con la salud  de los empleados de CAPAMA</t>
    </r>
  </si>
  <si>
    <t>Consultas</t>
  </si>
  <si>
    <r>
      <t xml:space="preserve">C1. P1.2. A11.  </t>
    </r>
    <r>
      <rPr>
        <sz val="12"/>
        <rFont val="Arial"/>
        <family val="2"/>
      </rPr>
      <t>Atender con eficacia las actividades administrativas, reportes de mantenimiento de infraestructura en general, taller mecánico automotriz, seguridad, limpieza y control del patrimonio de los bienes muebles e inmuebles.</t>
    </r>
  </si>
  <si>
    <r>
      <t xml:space="preserve">C1. P1.2. A12. </t>
    </r>
    <r>
      <rPr>
        <sz val="12"/>
        <rFont val="Arial"/>
        <family val="2"/>
      </rPr>
      <t>Controlar a través de registro las requisiciones atendidas para satisfacer las necesidades de las diversas áreas de este Organismo Operador.</t>
    </r>
  </si>
  <si>
    <t>Registros</t>
  </si>
  <si>
    <r>
      <t xml:space="preserve">C1. P1.2. A13. </t>
    </r>
    <r>
      <rPr>
        <sz val="12"/>
        <rFont val="Arial"/>
        <family val="2"/>
      </rPr>
      <t xml:space="preserve"> Controlar y supervisar todas las operaciones relacionadas con la gestión de materiales y equipos en los almacenes, </t>
    </r>
  </si>
  <si>
    <r>
      <t>C1. P1.3. A1.</t>
    </r>
    <r>
      <rPr>
        <sz val="12"/>
        <rFont val="Arial"/>
        <family val="2"/>
      </rPr>
      <t>Supervisar y coordinar acciones con los departamentos de la Dirección de Gestión  Ciudadana para mejorar la atención a la sociedad.</t>
    </r>
  </si>
  <si>
    <r>
      <rPr>
        <b/>
        <sz val="12"/>
        <rFont val="Arial"/>
        <family val="2"/>
      </rPr>
      <t>C1. P1.3. A2.</t>
    </r>
    <r>
      <rPr>
        <sz val="12"/>
        <rFont val="Arial"/>
        <family val="2"/>
      </rPr>
      <t xml:space="preserve"> Fomentar actividades  para el uso sustentable del agua, con ciudadanía en general, escuelas, empresas, etc.</t>
    </r>
  </si>
  <si>
    <r>
      <t xml:space="preserve">C1. P1.3. A3. </t>
    </r>
    <r>
      <rPr>
        <sz val="12"/>
        <rFont val="Arial"/>
        <family val="2"/>
      </rPr>
      <t>Atender la demanda Ciudadana a través del Centro de Atención Telefónica 073.</t>
    </r>
  </si>
  <si>
    <r>
      <t>C1. P1.3. A4.</t>
    </r>
    <r>
      <rPr>
        <sz val="12"/>
        <rFont val="Arial"/>
        <family val="2"/>
      </rPr>
      <t>Suministrar agua en carro cisternas en áreas con problemas de desabasto en la red hidraúlica.</t>
    </r>
  </si>
  <si>
    <r>
      <rPr>
        <b/>
        <sz val="12"/>
        <rFont val="Arial"/>
        <family val="2"/>
      </rPr>
      <t>C1. P1.3. A5.</t>
    </r>
    <r>
      <rPr>
        <sz val="12"/>
        <rFont val="Arial"/>
        <family val="2"/>
      </rPr>
      <t xml:space="preserve">  Recepcionar, atender y dar seguimiento a la demanda ciudadana mediante mesas de trabajo y recorridos.</t>
    </r>
  </si>
  <si>
    <r>
      <rPr>
        <b/>
        <sz val="12"/>
        <rFont val="Arial"/>
        <family val="2"/>
      </rPr>
      <t>C1. P1.3. A6.</t>
    </r>
    <r>
      <rPr>
        <sz val="12"/>
        <rFont val="Arial"/>
        <family val="2"/>
      </rPr>
      <t xml:space="preserve"> Recepcionar, atender y dar seguimiento a la demanda ciudadana a través  de los Comités Vecinales y Módulos de Atención Ciudadana.</t>
    </r>
  </si>
  <si>
    <t>Proyectos</t>
  </si>
  <si>
    <t>Presupuestos</t>
  </si>
  <si>
    <t>Supervisiones</t>
  </si>
  <si>
    <t>Títulos</t>
  </si>
  <si>
    <r>
      <t xml:space="preserve">C3. P3.2. A1. </t>
    </r>
    <r>
      <rPr>
        <sz val="12"/>
        <rFont val="Arial"/>
        <family val="2"/>
      </rPr>
      <t>Coordinar y dar seguimiento a las actividades de proyectos y obras, gestión de recursos a través de las diferentes fuentes, así como la organización y programacion de las subdirecciones de planeación y construcción.</t>
    </r>
  </si>
  <si>
    <r>
      <t xml:space="preserve">C3.  P3.2.  A2. </t>
    </r>
    <r>
      <rPr>
        <sz val="12"/>
        <rFont val="Arial"/>
        <family val="2"/>
      </rPr>
      <t>Elaborar Proyectos para atender la demanda de servicios en Agua Potable, Alcantarillado y Saneamiento</t>
    </r>
  </si>
  <si>
    <r>
      <t xml:space="preserve">C3. P3.2.  A3. </t>
    </r>
    <r>
      <rPr>
        <sz val="12"/>
        <rFont val="Arial"/>
        <family val="2"/>
      </rPr>
      <t>Elaborar Presupuestos de obra de los Proyectos de Agua Potable, Alcantarillado y Saneamiento</t>
    </r>
  </si>
  <si>
    <r>
      <t xml:space="preserve">C3. P3.2.  A4. </t>
    </r>
    <r>
      <rPr>
        <sz val="12"/>
        <rFont val="Arial"/>
        <family val="2"/>
      </rPr>
      <t>Supervisar y evaluar físicamente las obras públicas o actividades derivadas de la demanda social.</t>
    </r>
  </si>
  <si>
    <r>
      <t xml:space="preserve">C3. P3.2.  A5. </t>
    </r>
    <r>
      <rPr>
        <sz val="12"/>
        <rFont val="Arial"/>
        <family val="2"/>
      </rPr>
      <t>Realizar acciones de licitación y contratación de obras y servicios, con los diferentes programas de inversión que ejecuta el organismo</t>
    </r>
  </si>
  <si>
    <r>
      <t xml:space="preserve">C3. P3.2.  A6. </t>
    </r>
    <r>
      <rPr>
        <sz val="12"/>
        <rFont val="Arial"/>
        <family val="2"/>
      </rPr>
      <t>Coordinar las acciones de contratación, licitación y supervisión de obras, rehabilitación de la infraestructura hidráulica, así como de atención a la demanda ciudadana.</t>
    </r>
  </si>
  <si>
    <r>
      <t xml:space="preserve">C3. P3.2.  A7. </t>
    </r>
    <r>
      <rPr>
        <sz val="12"/>
        <rFont val="Arial"/>
        <family val="2"/>
      </rPr>
      <t>Coordinar acciones derivadas de proyectos, trámites de factibilidades, reuniones, recorridos técnicos y mesas de trabajo, así como la elaboración y seguimiento del programa anual de obras.</t>
    </r>
  </si>
  <si>
    <r>
      <t xml:space="preserve">C3. P3.2.  A8. </t>
    </r>
    <r>
      <rPr>
        <sz val="12"/>
        <rFont val="Arial"/>
        <family val="2"/>
      </rPr>
      <t>Elaborar acciones de rehabilitación y mantenimiento básico de la infraestructura hidráulica del organismo.</t>
    </r>
  </si>
  <si>
    <r>
      <t xml:space="preserve">C3. P3.2.  A9. </t>
    </r>
    <r>
      <rPr>
        <sz val="12"/>
        <rFont val="Arial"/>
        <family val="2"/>
      </rPr>
      <t>Tramitar y renovar títulos de concesión de captaciones y plantas de tratamiento.</t>
    </r>
  </si>
  <si>
    <r>
      <t xml:space="preserve">C3. P3.2.  A10. </t>
    </r>
    <r>
      <rPr>
        <sz val="12"/>
        <rFont val="Arial"/>
        <family val="2"/>
      </rPr>
      <t>Elaborar balances hidráulicos del sistema de agua potable, mantenimiento preventivo de macromedidores y medición de eficiencia electromecanica de los bombeos.</t>
    </r>
  </si>
  <si>
    <t>5001  DIRECTOR TÉCNICO</t>
  </si>
  <si>
    <t>5003 DEPTO. DE ESTUDIOS Y PROYECTOS EJECUTIVOS</t>
  </si>
  <si>
    <t>5004 DEPTO. DE PRECIOS UNITARIOS</t>
  </si>
  <si>
    <t>5009 DEPTO. DE SUPERVISIÓN Y CONTROL DE OBRAS</t>
  </si>
  <si>
    <t>5010 DEPTO. DE CONCURSOS Y CONTRATOS</t>
  </si>
  <si>
    <t>5008 SUBDIRECCIÓN DE CONSTRUCCIÓN</t>
  </si>
  <si>
    <t>5002 SUBDIRECCIÓN DE PLANEACIÓN</t>
  </si>
  <si>
    <t>5011 DEPTO. DE CONSTR Y REHABILIT DE INFRAESTRUCTURA HIDRÁULICA</t>
  </si>
  <si>
    <t>5007 DEPTO. DE CONCESIONES Y AFOROS SANITARIOS</t>
  </si>
  <si>
    <t>5006 DEPTO. DE CONTROL HIDRÁULICO Y EFICIENCIA ENERGÉTICA</t>
  </si>
  <si>
    <t>PROGRAMA 1: ABASTECIMIENTO DE LOS SERVICIOS DE AGUA POTABLE, SANEAMIENTO Y DRENAJE PARA EL MUNICIPIO DE ACAPULCO 2025</t>
  </si>
  <si>
    <t>Resumen Narrativo
 (COMPONENTE 2. SERVICIOS COMERCIALES. 2.1.- ACCIONES ESTRATÉGICAS PARA LA EFICIENCIA COMERCIAL Y LA MEJORA DE LA PERCEPCIÓN DE LA CAPAMA
Proyecto de inversión a cargo de la Dirección Comercial</t>
  </si>
  <si>
    <r>
      <t>C1. P1.1. A1.</t>
    </r>
    <r>
      <rPr>
        <sz val="12"/>
        <color theme="1"/>
        <rFont val="Arial"/>
        <family val="2"/>
      </rPr>
      <t>Dirección eficaz de los proyectos para mejorar los servicios que brinda la CAPAMA a la población.</t>
    </r>
  </si>
  <si>
    <r>
      <t xml:space="preserve">C1. P1.1. A2. </t>
    </r>
    <r>
      <rPr>
        <sz val="12"/>
        <color rgb="FF000000"/>
        <rFont val="Arial"/>
        <family val="2"/>
      </rPr>
      <t>Coordinación y seguimiento de la agenda mensual entre las áreas operativas y administrativas; así como entes gubernamentales y privados.</t>
    </r>
  </si>
  <si>
    <t>Agenda</t>
  </si>
  <si>
    <r>
      <t xml:space="preserve">C1. P1.1. A3. </t>
    </r>
    <r>
      <rPr>
        <sz val="12"/>
        <color theme="1"/>
        <rFont val="Arial"/>
        <family val="2"/>
      </rPr>
      <t xml:space="preserve">Atender de manera eficaz las quejas y procesos administrativos, supervisar los procesos de obras y efectuar revisiones preventivas a las diferentes unidades administrativas para que cumplan la normatividad aplicable. </t>
    </r>
  </si>
  <si>
    <t>Quejas y procesos</t>
  </si>
  <si>
    <r>
      <t xml:space="preserve">C1. P1.1. A4. </t>
    </r>
    <r>
      <rPr>
        <sz val="12"/>
        <color theme="1"/>
        <rFont val="Arial"/>
        <family val="2"/>
      </rPr>
      <t xml:space="preserve">Realizar acciones informativas que incluyen: monitoreo, seguimiento de información en medios, publicación de boletines y cobertura de actividades institucionales. </t>
    </r>
  </si>
  <si>
    <r>
      <rPr>
        <b/>
        <sz val="12"/>
        <color theme="1"/>
        <rFont val="Arial"/>
        <family val="2"/>
      </rPr>
      <t>C1. P1.1. A5.</t>
    </r>
    <r>
      <rPr>
        <sz val="12"/>
        <color theme="1"/>
        <rFont val="Arial"/>
        <family val="2"/>
      </rPr>
      <t xml:space="preserve"> Representar legalmente al organismo ante autoridades federales, estatales, municipales, administrativas, jurisdiccionales y particulares, ya sea personas físicas o morales.</t>
    </r>
  </si>
  <si>
    <t>Asuntos jurídicos</t>
  </si>
  <si>
    <r>
      <rPr>
        <b/>
        <sz val="12"/>
        <color theme="1"/>
        <rFont val="Arial"/>
        <family val="2"/>
      </rPr>
      <t>C1. P1.1. A6.</t>
    </r>
    <r>
      <rPr>
        <sz val="12"/>
        <color theme="1"/>
        <rFont val="Arial"/>
        <family val="2"/>
      </rPr>
      <t xml:space="preserve">Coordinar, vigilar y dar seguimiento a los procedimientos  administrativos del orden civil, mercantil, penal, fiscal, laboral y amparos. </t>
    </r>
  </si>
  <si>
    <r>
      <rPr>
        <b/>
        <sz val="12"/>
        <color theme="1"/>
        <rFont val="Arial"/>
        <family val="2"/>
      </rPr>
      <t xml:space="preserve">C1. P1.1. A7. </t>
    </r>
    <r>
      <rPr>
        <sz val="12"/>
        <color theme="1"/>
        <rFont val="Arial"/>
        <family val="2"/>
      </rPr>
      <t xml:space="preserve">Recuperar oportuna y legalmente los créditos fiscales mediante el procedimiento administrativo de ejecución. </t>
    </r>
  </si>
  <si>
    <r>
      <rPr>
        <b/>
        <sz val="12"/>
        <color theme="1"/>
        <rFont val="Arial"/>
        <family val="2"/>
      </rPr>
      <t>C1. P1.1. A8.</t>
    </r>
    <r>
      <rPr>
        <sz val="12"/>
        <color theme="1"/>
        <rFont val="Arial"/>
        <family val="2"/>
      </rPr>
      <t xml:space="preserve"> Satisfacer las necesidades tecnológicas de información y comunicaciones, que incluye: soporte técnico, operación de sistemas, análisis y desarrollo de software. </t>
    </r>
  </si>
  <si>
    <r>
      <rPr>
        <b/>
        <sz val="12"/>
        <color theme="1"/>
        <rFont val="Arial"/>
        <family val="2"/>
      </rPr>
      <t>C1. P1.1. A9.</t>
    </r>
    <r>
      <rPr>
        <sz val="12"/>
        <color theme="1"/>
        <rFont val="Arial"/>
        <family val="2"/>
      </rPr>
      <t xml:space="preserve"> Optimización, resguardo y puesta en línea de sistemas de información. </t>
    </r>
  </si>
  <si>
    <r>
      <rPr>
        <b/>
        <sz val="12"/>
        <color theme="1"/>
        <rFont val="Arial"/>
        <family val="2"/>
      </rPr>
      <t xml:space="preserve">C1. P1.1. A10. </t>
    </r>
    <r>
      <rPr>
        <sz val="12"/>
        <color theme="1"/>
        <rFont val="Arial"/>
        <family val="2"/>
      </rPr>
      <t xml:space="preserve">Mantenimiento, actualización y desarrollo de los sistemas informáticos   </t>
    </r>
  </si>
  <si>
    <r>
      <rPr>
        <b/>
        <sz val="12"/>
        <color theme="1"/>
        <rFont val="Arial"/>
        <family val="2"/>
      </rPr>
      <t xml:space="preserve">C1. P1.1. A11. </t>
    </r>
    <r>
      <rPr>
        <sz val="12"/>
        <color theme="1"/>
        <rFont val="Arial"/>
        <family val="2"/>
      </rPr>
      <t xml:space="preserve"> Planear, programar y coordinar las acciones que coadyuven a mantener en óptimas condiciones los sistemas automatizados y equipos de cómputo.</t>
    </r>
  </si>
  <si>
    <t>Procesos y actividades realizados 2024</t>
  </si>
  <si>
    <t>Procesos y actividades programados 2025</t>
  </si>
  <si>
    <t>Procesos y actividades programadas 2024</t>
  </si>
  <si>
    <t>Procesos y actividades realizadas 2025</t>
  </si>
  <si>
    <t>ACCIONES</t>
  </si>
  <si>
    <t>REPORTES</t>
  </si>
  <si>
    <t>M3</t>
  </si>
  <si>
    <t>DEMANDAS</t>
  </si>
  <si>
    <t>REUNIONES</t>
  </si>
  <si>
    <r>
      <t xml:space="preserve">C2. P2.1. A2. </t>
    </r>
    <r>
      <rPr>
        <sz val="12"/>
        <color theme="1"/>
        <rFont val="Arial"/>
        <family val="2"/>
      </rPr>
      <t>Coordinar las acciones que permitan:  incrementar el padrón general de usuarios; mejorar la micro medición; atender el clandestinaje; atender el 100% de las inspecciones domiciliarias solicitadas; y que se vaya logrando una mejor actualización en el padrón de usuarios.</t>
    </r>
  </si>
  <si>
    <r>
      <t xml:space="preserve">C2. P2.1. A4. </t>
    </r>
    <r>
      <rPr>
        <sz val="12"/>
        <color theme="1"/>
        <rFont val="Arial"/>
        <family val="2"/>
      </rPr>
      <t>Mejorar la micro medición mediante la instalación de medidores y bancos de prueba a los medidores.</t>
    </r>
  </si>
  <si>
    <r>
      <rPr>
        <b/>
        <sz val="12"/>
        <color theme="1"/>
        <rFont val="Arial"/>
        <family val="2"/>
      </rPr>
      <t>C2. P2.1. A6.</t>
    </r>
    <r>
      <rPr>
        <sz val="12"/>
        <color theme="1"/>
        <rFont val="Arial"/>
        <family val="2"/>
      </rPr>
      <t xml:space="preserve">  Atender el 100% de las Inspecciones para identificar tomas clandestinas e inspecciones domiciliarias generadas por inconformidad de usuarios internos y externos.</t>
    </r>
  </si>
  <si>
    <r>
      <rPr>
        <b/>
        <sz val="12"/>
        <color theme="1"/>
        <rFont val="Arial"/>
        <family val="2"/>
      </rPr>
      <t>C2. P2.1. A7.</t>
    </r>
    <r>
      <rPr>
        <sz val="12"/>
        <color theme="1"/>
        <rFont val="Arial"/>
        <family val="2"/>
      </rPr>
      <t xml:space="preserve"> Coordinar las actividades para un adecuado proceso de la facturación; optimizar la recaudación y ofrecer y vigilar una atención de calidad a los usuarios.</t>
    </r>
  </si>
  <si>
    <r>
      <t xml:space="preserve">C2. P2.1. A8. </t>
    </r>
    <r>
      <rPr>
        <sz val="12"/>
        <color theme="1"/>
        <rFont val="Arial"/>
        <family val="2"/>
      </rPr>
      <t>Atender las rutas de usuarios de la Oficina Central, el proceso de lectura, captura, análisis-corrección y entrega de recibos.</t>
    </r>
  </si>
  <si>
    <r>
      <rPr>
        <b/>
        <sz val="12"/>
        <color theme="1"/>
        <rFont val="Arial"/>
        <family val="2"/>
      </rPr>
      <t>C2. P2.1. A9.</t>
    </r>
    <r>
      <rPr>
        <sz val="12"/>
        <color theme="1"/>
        <rFont val="Arial"/>
        <family val="2"/>
      </rPr>
      <t xml:space="preserve"> Atender las rutas de usuarios de la de las Gerencias Diamante, Renacimiento, Coloso y Pie de la Cuesta, el  proceso de lectura, captura, análisis-corrección y entrega de recibos. </t>
    </r>
  </si>
  <si>
    <r>
      <t xml:space="preserve">C2. P2.1. A10. </t>
    </r>
    <r>
      <rPr>
        <sz val="12"/>
        <color theme="1"/>
        <rFont val="Arial"/>
        <family val="2"/>
      </rPr>
      <t>Realizar visitas domiciliarias de Notificación de Adeudo y Corte de Servicio a usuarios morosos.</t>
    </r>
  </si>
  <si>
    <r>
      <rPr>
        <b/>
        <sz val="12"/>
        <color theme="1"/>
        <rFont val="Arial"/>
        <family val="2"/>
      </rPr>
      <t>C2.  P2.1. A11.</t>
    </r>
    <r>
      <rPr>
        <sz val="12"/>
        <color theme="1"/>
        <rFont val="Arial"/>
        <family val="2"/>
      </rPr>
      <t xml:space="preserve"> Atender adecuadamente los usuarios que presentan inconformidades en los módulos de atención integral y  se fomenta el pago.</t>
    </r>
  </si>
  <si>
    <r>
      <rPr>
        <b/>
        <sz val="12"/>
        <color theme="1"/>
        <rFont val="Arial"/>
        <family val="2"/>
      </rPr>
      <t>C2.  P2.1. A12.</t>
    </r>
    <r>
      <rPr>
        <sz val="12"/>
        <color theme="1"/>
        <rFont val="Arial"/>
        <family val="2"/>
      </rPr>
      <t xml:space="preserve"> Realizar actividades  en el ámbito comercial para eficientar la operatividad, lograr  la recaudación programada, y mejorar la imagen entre la ciudadanía  atendida en la Gerencia Centro.</t>
    </r>
  </si>
  <si>
    <r>
      <t xml:space="preserve">C2.  P2.1. A13. </t>
    </r>
    <r>
      <rPr>
        <sz val="12"/>
        <color theme="1"/>
        <rFont val="Arial"/>
        <family val="2"/>
      </rPr>
      <t>Realizar actividades  en el ámbito comercial para eficientar la operatividad, lograr  la recaudación programada, y mejorar la imagen entre la ciudadanía  atendida en la Gerencia Diamante.</t>
    </r>
  </si>
  <si>
    <r>
      <t xml:space="preserve">C2.  P2.1. A14. </t>
    </r>
    <r>
      <rPr>
        <sz val="12"/>
        <color theme="1"/>
        <rFont val="Arial"/>
        <family val="2"/>
      </rPr>
      <t>Realizar actividades  en el ámbito comercial para eficientar la operatividad, lograr  la recaudación programada, y mejorar la imagen entre la ciudadanía  atendida en la Gerencia Renacimiento.</t>
    </r>
  </si>
  <si>
    <r>
      <t xml:space="preserve">C2.  P2.1. A15. </t>
    </r>
    <r>
      <rPr>
        <sz val="12"/>
        <color theme="1"/>
        <rFont val="Arial"/>
        <family val="2"/>
      </rPr>
      <t>Realizar actividades  en el ámbito comercial para eficientar la operatividad, lograr  la recaudación programada, y mejorar la imagen entre la ciudadanía  atendida en la Gerencia Coloso.</t>
    </r>
  </si>
  <si>
    <r>
      <rPr>
        <b/>
        <sz val="12"/>
        <color theme="1"/>
        <rFont val="Arial"/>
        <family val="2"/>
      </rPr>
      <t>C2.  P2.1. A16.</t>
    </r>
    <r>
      <rPr>
        <sz val="12"/>
        <color theme="1"/>
        <rFont val="Arial"/>
        <family val="2"/>
      </rPr>
      <t xml:space="preserve">  Realizar actividades  en el ámbito comercial para eficientar la operatividad, lograr  la recaudación programada, y mejorar la imagen entre la ciudadanía  atendida en la Gerencia Pie de la Cuesta.</t>
    </r>
  </si>
  <si>
    <t>Usuarios</t>
  </si>
  <si>
    <t xml:space="preserve">Recorridos </t>
  </si>
  <si>
    <t xml:space="preserve">Tramites </t>
  </si>
  <si>
    <t xml:space="preserve">Medidores </t>
  </si>
  <si>
    <t xml:space="preserve">Inspecciones </t>
  </si>
  <si>
    <t xml:space="preserve">Expedientes </t>
  </si>
  <si>
    <t>Rutas de Trabajo</t>
  </si>
  <si>
    <t>Notificaciones</t>
  </si>
  <si>
    <r>
      <t xml:space="preserve">C2. P2.1. A1. </t>
    </r>
    <r>
      <rPr>
        <sz val="12"/>
        <color theme="1"/>
        <rFont val="Arial"/>
        <family val="2"/>
      </rPr>
      <t>Dirigir las estrategias implementadas para el cumplimiento del plan de acción en la comercialización de los servicios que brinda el Organismo Operador.</t>
    </r>
  </si>
  <si>
    <r>
      <t xml:space="preserve">C2. P2.1. A3. </t>
    </r>
    <r>
      <rPr>
        <sz val="12"/>
        <color theme="1"/>
        <rFont val="Arial"/>
        <family val="2"/>
      </rPr>
      <t xml:space="preserve">Recepcionar, vigilar, controlar y dar seguimiento a los  trámites legales en el ámbito comercial. </t>
    </r>
  </si>
  <si>
    <r>
      <rPr>
        <b/>
        <sz val="12"/>
        <color theme="1"/>
        <rFont val="Arial"/>
        <family val="2"/>
      </rPr>
      <t xml:space="preserve">C2. P2.1. A5.  </t>
    </r>
    <r>
      <rPr>
        <sz val="12"/>
        <color theme="1"/>
        <rFont val="Arial"/>
        <family val="2"/>
      </rPr>
      <t>Dar recorridos por Sector  para  la actualización de datos del  padrón de usuarios.</t>
    </r>
  </si>
  <si>
    <t>Programado/Modificado</t>
  </si>
  <si>
    <t>Eje Temático: Desarrollo Ambiental</t>
  </si>
  <si>
    <t>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t>
  </si>
  <si>
    <t>Desarrollo Ambiental</t>
  </si>
  <si>
    <t xml:space="preserve">Para la sustentabilidad y cambio climático </t>
  </si>
  <si>
    <t>Programado/
Modificado</t>
  </si>
  <si>
    <r>
      <t>UNIDAD: DIRECCIÓN GENERAL
C1. P1.1. A1.</t>
    </r>
    <r>
      <rPr>
        <sz val="12"/>
        <color theme="1"/>
        <rFont val="Arial"/>
        <family val="2"/>
      </rPr>
      <t>Dirección eficaz de los proyectos para mejorar los servicios que brinda la CAPAMA a la población.</t>
    </r>
  </si>
  <si>
    <r>
      <t xml:space="preserve">UNIDAD: SECRETARÍA PARTICULAR
C1. P1.1. A2. </t>
    </r>
    <r>
      <rPr>
        <sz val="12"/>
        <color rgb="FF000000"/>
        <rFont val="Arial"/>
        <family val="2"/>
      </rPr>
      <t>Coordinación y seguimiento de la agenda mensual entre las áreas operativas y administrativas; así como entes gubernamentales y privados.</t>
    </r>
  </si>
  <si>
    <r>
      <t xml:space="preserve">UNIDAD: CONTRALORÍA 
C1. P1.1. A3. </t>
    </r>
    <r>
      <rPr>
        <sz val="12"/>
        <color theme="1"/>
        <rFont val="Arial"/>
        <family val="2"/>
      </rPr>
      <t xml:space="preserve">Atender de manera eficaz las quejas y procesos administrativos, supervisar los procesos de obras y efectuar revisiones preventivas a las diferentes unidades administrativas para que cumplan la normatividad aplicable. </t>
    </r>
  </si>
  <si>
    <r>
      <t xml:space="preserve">UNIDAD: COMUNICACIÓN SOCIAL
C1. P1.1. A4. </t>
    </r>
    <r>
      <rPr>
        <sz val="12"/>
        <color theme="1"/>
        <rFont val="Arial"/>
        <family val="2"/>
      </rPr>
      <t xml:space="preserve">Realizar acciones informativas que incluyen: monitoreo, seguimiento de información en medios, publicación de boletines y cobertura de actividades institucionales. </t>
    </r>
  </si>
  <si>
    <r>
      <rPr>
        <b/>
        <sz val="12"/>
        <color theme="1"/>
        <rFont val="Arial"/>
        <family val="2"/>
      </rPr>
      <t>UNIDAD: SUBDIRECCIÓN JURÍDICA</t>
    </r>
    <r>
      <rPr>
        <sz val="12"/>
        <color theme="1"/>
        <rFont val="Arial"/>
        <family val="2"/>
      </rPr>
      <t xml:space="preserve">
</t>
    </r>
    <r>
      <rPr>
        <b/>
        <sz val="12"/>
        <color theme="1"/>
        <rFont val="Arial"/>
        <family val="2"/>
      </rPr>
      <t>C1. P1.1. A5.</t>
    </r>
    <r>
      <rPr>
        <sz val="12"/>
        <color theme="1"/>
        <rFont val="Arial"/>
        <family val="2"/>
      </rPr>
      <t xml:space="preserve"> Representar legalmente al organismo ante autoridades federales, estatales, municipales, administrativas, jurisdiccionales y particulares, ya sea personas físicas o morales.</t>
    </r>
  </si>
  <si>
    <r>
      <rPr>
        <b/>
        <sz val="12"/>
        <color theme="1"/>
        <rFont val="Arial"/>
        <family val="2"/>
      </rPr>
      <t>UNIDAD: JURÍDICO 
C1. P1.1. A6.</t>
    </r>
    <r>
      <rPr>
        <sz val="12"/>
        <color theme="1"/>
        <rFont val="Arial"/>
        <family val="2"/>
      </rPr>
      <t xml:space="preserve">Coordinar, vigilar y dar seguimiento a los procedimientos  administrativos del orden civil, mercantil, penal, fiscal, laboral y amparos. </t>
    </r>
  </si>
  <si>
    <r>
      <t xml:space="preserve">UNIDAD: EJECUCIÓN FISCAL
C1. P1.1. A7. </t>
    </r>
    <r>
      <rPr>
        <sz val="12"/>
        <color theme="1"/>
        <rFont val="Arial"/>
        <family val="2"/>
      </rPr>
      <t xml:space="preserve">Recuperar oportuna y legalmente los créditos fiscales mediante el procedimiento administrativo de ejecución. </t>
    </r>
  </si>
  <si>
    <r>
      <rPr>
        <b/>
        <sz val="12"/>
        <color theme="1"/>
        <rFont val="Arial"/>
        <family val="2"/>
      </rPr>
      <t>UNIDAD: SUBDIRECCIÓN DE INFORMÁTICA
C1. P1.1. A8.</t>
    </r>
    <r>
      <rPr>
        <sz val="12"/>
        <color theme="1"/>
        <rFont val="Arial"/>
        <family val="2"/>
      </rPr>
      <t xml:space="preserve"> Satisfacer las necesidades tecnológicas de información y comunicaciones, que incluye: soporte técnico, operación de sistemas, análisis y desarrollo de software. </t>
    </r>
  </si>
  <si>
    <r>
      <rPr>
        <b/>
        <sz val="12"/>
        <color theme="1"/>
        <rFont val="Arial"/>
        <family val="2"/>
      </rPr>
      <t>UNIDAD: OPERACIÓN DE SISTEMAS
C1. P1.1. A9.</t>
    </r>
    <r>
      <rPr>
        <sz val="12"/>
        <color theme="1"/>
        <rFont val="Arial"/>
        <family val="2"/>
      </rPr>
      <t xml:space="preserve"> Optimización, resguardo y puesta en línea de sistemas de información. </t>
    </r>
  </si>
  <si>
    <r>
      <rPr>
        <b/>
        <sz val="12"/>
        <color theme="1"/>
        <rFont val="Arial"/>
        <family val="2"/>
      </rPr>
      <t xml:space="preserve">UNIDAD: ANÁLISIS Y DESARROLLO </t>
    </r>
    <r>
      <rPr>
        <sz val="12"/>
        <color theme="1"/>
        <rFont val="Arial"/>
        <family val="2"/>
      </rPr>
      <t xml:space="preserve">
</t>
    </r>
    <r>
      <rPr>
        <b/>
        <sz val="12"/>
        <color theme="1"/>
        <rFont val="Arial"/>
        <family val="2"/>
      </rPr>
      <t xml:space="preserve">C1. P1.1. A10. </t>
    </r>
    <r>
      <rPr>
        <sz val="12"/>
        <color theme="1"/>
        <rFont val="Arial"/>
        <family val="2"/>
      </rPr>
      <t xml:space="preserve">Mantenimiento, actualización y desarrollo de los sistemas informáticos   </t>
    </r>
  </si>
  <si>
    <r>
      <rPr>
        <b/>
        <sz val="12"/>
        <color theme="1"/>
        <rFont val="Arial"/>
        <family val="2"/>
      </rPr>
      <t xml:space="preserve">UNIDAD: SOPORTE TÉCNICO
C1. P1.1. A11. </t>
    </r>
    <r>
      <rPr>
        <sz val="12"/>
        <color theme="1"/>
        <rFont val="Arial"/>
        <family val="2"/>
      </rPr>
      <t xml:space="preserve"> Planear, programar y coordinar las acciones que coadyuven a mantener en óptimas condiciones los sistemas automatizados y equipos de cómputo.</t>
    </r>
  </si>
  <si>
    <r>
      <rPr>
        <b/>
        <sz val="12"/>
        <rFont val="Arial"/>
        <family val="2"/>
      </rPr>
      <t>UNIDAD: DIRECCIÓN DE FINANZAS</t>
    </r>
    <r>
      <rPr>
        <sz val="12"/>
        <rFont val="Arial"/>
        <family val="2"/>
      </rPr>
      <t xml:space="preserve">
</t>
    </r>
    <r>
      <rPr>
        <b/>
        <sz val="12"/>
        <rFont val="Arial"/>
        <family val="2"/>
      </rPr>
      <t>C1. P1.2. A1.</t>
    </r>
    <r>
      <rPr>
        <sz val="12"/>
        <rFont val="Arial"/>
        <family val="2"/>
      </rPr>
      <t xml:space="preserve"> Establecer estrategias de finanzas sanas en la administración de los recursos para la gestión sostenible del Organismo,  aplicando para este efecto  evaluaciones  a los siete proyectos del  organismo en cuanto al manejo transparente  del gasto y desempeño de la gestión en función del Plan Anual de Evaluaciones.</t>
    </r>
  </si>
  <si>
    <r>
      <rPr>
        <b/>
        <sz val="12"/>
        <rFont val="Arial"/>
        <family val="2"/>
      </rPr>
      <t>UNIDAD: SUBDIRECCIÓN ADMINISTRATIVA
C1. P1.2. A2.</t>
    </r>
    <r>
      <rPr>
        <sz val="12"/>
        <rFont val="Arial"/>
        <family val="2"/>
      </rPr>
      <t xml:space="preserve"> Coordinar y supervisar las actividades de los departamentos de Recursos Humanos, Adquisiciones, Servicios Generales, Control Patrimonial, Almacén General y Servicios Médicos.</t>
    </r>
  </si>
  <si>
    <r>
      <rPr>
        <b/>
        <sz val="12"/>
        <rFont val="Arial"/>
        <family val="2"/>
      </rPr>
      <t>UNIDAD: TESORERÍA GENERAL</t>
    </r>
    <r>
      <rPr>
        <sz val="12"/>
        <rFont val="Arial"/>
        <family val="2"/>
      </rPr>
      <t xml:space="preserve">
</t>
    </r>
    <r>
      <rPr>
        <b/>
        <sz val="12"/>
        <rFont val="Arial"/>
        <family val="2"/>
      </rPr>
      <t>C1. P1.2. A3.</t>
    </r>
    <r>
      <rPr>
        <sz val="12"/>
        <rFont val="Arial"/>
        <family val="2"/>
      </rPr>
      <t xml:space="preserve"> Supervisar y vigilar el correcto cumplimiento de la normatividad en materia de ingresos, egresos, procesos contables, presupuestales, de planeación y evaluación al desempeño de la gestión en un marco de transparencia y rendición de cuentas.</t>
    </r>
  </si>
  <si>
    <r>
      <t xml:space="preserve">UNIDAD: INGRESOS
C1. P1.2. A4. </t>
    </r>
    <r>
      <rPr>
        <sz val="12"/>
        <rFont val="Arial"/>
        <family val="2"/>
      </rPr>
      <t>Supervisar y controlar los Ingresos del Organismo para la gestión de los recursos financieros en beneficio de la ciudadanía.</t>
    </r>
  </si>
  <si>
    <r>
      <t xml:space="preserve">UNIDAD: UNIDADES RECEPTORAS
C1. P1.2. A5.  </t>
    </r>
    <r>
      <rPr>
        <sz val="12"/>
        <rFont val="Arial"/>
        <family val="2"/>
      </rPr>
      <t>Realizar recorridos a Módulos y Gerencias para control  de ingresos captados por cajeros de auto cobro y cajas recaudadoras del organismo.</t>
    </r>
  </si>
  <si>
    <r>
      <rPr>
        <b/>
        <sz val="12"/>
        <rFont val="Arial"/>
        <family val="2"/>
      </rPr>
      <t>UNIDAD: EGRESOS
C1. P1.2. A6.</t>
    </r>
    <r>
      <rPr>
        <sz val="12"/>
        <rFont val="Arial"/>
        <family val="2"/>
      </rPr>
      <t xml:space="preserve">  Elaborar pólizas de cheques y transferencias para cubrir la operación del organismo.</t>
    </r>
  </si>
  <si>
    <r>
      <t xml:space="preserve">UNIDAD: CONTABILIDAD GENERAL
C1. P1.2. A7. </t>
    </r>
    <r>
      <rPr>
        <sz val="12"/>
        <rFont val="Arial"/>
        <family val="2"/>
      </rPr>
      <t>Realizar información financiera a través de acciones contables en apego a las normativas aplicables.</t>
    </r>
  </si>
  <si>
    <r>
      <t xml:space="preserve">UNIDAD: CONTROL PRESUPUESTAL Y ANÁLISIS
C1. P1.2. A8. </t>
    </r>
    <r>
      <rPr>
        <sz val="12"/>
        <rFont val="Arial"/>
        <family val="2"/>
      </rPr>
      <t>Realizar acciones de control en materia de presupuestos y evaluación.</t>
    </r>
  </si>
  <si>
    <r>
      <t xml:space="preserve">UNIDAD: RECURSOS HUMANOS
C1. P1.2. A9.  </t>
    </r>
    <r>
      <rPr>
        <sz val="12"/>
        <rFont val="Arial"/>
        <family val="2"/>
      </rPr>
      <t>Realizar revisiones al recurso humano, percepciones, deducciones y nóminas.</t>
    </r>
  </si>
  <si>
    <r>
      <t xml:space="preserve">UNIDAD: SERVICIOS MÉDICOS
C1. P1.2. A10. </t>
    </r>
    <r>
      <rPr>
        <sz val="12"/>
        <rFont val="Arial"/>
        <family val="2"/>
      </rPr>
      <t>Otorgar Consultas Médicas, Psicológicas y Dentales para coadyuvar con la salud  de los empleados de CAPAMA.</t>
    </r>
  </si>
  <si>
    <r>
      <t xml:space="preserve">UNIDAD: SERVICIOS GENERALES
C1. P1.2. A11.  </t>
    </r>
    <r>
      <rPr>
        <sz val="12"/>
        <rFont val="Arial"/>
        <family val="2"/>
      </rPr>
      <t>Atender con eficacia las actividades administrativas, reportes de mantenimiento de infraestructura en general, taller mecánico automotriz, seguridad, limpieza y control del patrimonio de los bienes muebles e inmuebles.</t>
    </r>
  </si>
  <si>
    <r>
      <t xml:space="preserve">UNIDAD: ADQUISICIONES
C1. P1.2. A12. </t>
    </r>
    <r>
      <rPr>
        <sz val="12"/>
        <rFont val="Arial"/>
        <family val="2"/>
      </rPr>
      <t>Controlar a través de registro las requisiciones atendidas para satisfacer las necesidades de las diversas áreas de este Organismo Operador.</t>
    </r>
  </si>
  <si>
    <r>
      <t xml:space="preserve">UNIDAD: ALMACÉN GENERAL
C1. P1.2. A13. </t>
    </r>
    <r>
      <rPr>
        <sz val="12"/>
        <rFont val="Arial"/>
        <family val="2"/>
      </rPr>
      <t xml:space="preserve"> Controlar y supervisar todas las operaciones relacionadas con la gestión de materiales y equipos en los almacenes.</t>
    </r>
  </si>
  <si>
    <r>
      <t>UNIDAD: DIRECCIÓN DE GESTIÓN CIUDADANA
C1. P1.3. A1.</t>
    </r>
    <r>
      <rPr>
        <sz val="12"/>
        <rFont val="Arial"/>
        <family val="2"/>
      </rPr>
      <t>Supervisar y coordinar acciones con los departamentos de la Dirección de Gestión  Ciudadana para mejorar la atención a la sociedad.</t>
    </r>
  </si>
  <si>
    <r>
      <rPr>
        <b/>
        <sz val="12"/>
        <rFont val="Arial"/>
        <family val="2"/>
      </rPr>
      <t>UNIDAD: CULTURA DE AGUA 
C1. P1.3. A2.</t>
    </r>
    <r>
      <rPr>
        <sz val="12"/>
        <rFont val="Arial"/>
        <family val="2"/>
      </rPr>
      <t xml:space="preserve"> Fomentar actividades  para el uso sustentable del agua, con ciudadanía en general, escuelas, empresas, etc.</t>
    </r>
  </si>
  <si>
    <r>
      <t xml:space="preserve">UNIDAD: 073
C1. P1.3. A3. </t>
    </r>
    <r>
      <rPr>
        <sz val="12"/>
        <rFont val="Arial"/>
        <family val="2"/>
      </rPr>
      <t>Atender la demanda Ciudadana a través del Centro de Atención Telefónica 073.</t>
    </r>
  </si>
  <si>
    <r>
      <t>UNIDAD: PROGRAMAS ALTERNATIVOS
C1. P1.3. A4.</t>
    </r>
    <r>
      <rPr>
        <sz val="12"/>
        <rFont val="Arial"/>
        <family val="2"/>
      </rPr>
      <t xml:space="preserve">Suministrar agua en carro cisternas en áreas con problemas de desabasto en la red hidráulica.
</t>
    </r>
  </si>
  <si>
    <r>
      <rPr>
        <b/>
        <sz val="12"/>
        <rFont val="Arial"/>
        <family val="2"/>
      </rPr>
      <t>GESTIÓN INTEGRAL 
C1. P1.3. A5.</t>
    </r>
    <r>
      <rPr>
        <sz val="12"/>
        <rFont val="Arial"/>
        <family val="2"/>
      </rPr>
      <t xml:space="preserve">  Recepcionar, atender y dar seguimiento a la demanda ciudadana mediante mesas de trabajo y recorridos.</t>
    </r>
  </si>
  <si>
    <r>
      <rPr>
        <b/>
        <sz val="12"/>
        <rFont val="Arial"/>
        <family val="2"/>
      </rPr>
      <t>UNIDAD: COMITÉ DE FUTUROS USUARIOS
C1. P1.3. A6.</t>
    </r>
    <r>
      <rPr>
        <sz val="12"/>
        <rFont val="Arial"/>
        <family val="2"/>
      </rPr>
      <t xml:space="preserve"> Recepcionar, atender y dar seguimiento a la demanda ciudadana a través  de los Comités Vecinales y Módulos de Atención Ciudadana.</t>
    </r>
  </si>
  <si>
    <r>
      <t xml:space="preserve">UNIDAD: DIRECCIÓN COMERCIAL
C2. P2.1. A1. </t>
    </r>
    <r>
      <rPr>
        <sz val="12"/>
        <color theme="1"/>
        <rFont val="Arial"/>
        <family val="2"/>
      </rPr>
      <t>Dirigir las estrategias implementadas para el cumplimiento del plan de acción en la comercialización de los servicios que brinda el Organismo Operador.</t>
    </r>
  </si>
  <si>
    <r>
      <t xml:space="preserve">UNIDAD: SUBDIRECCIÓN DE OPERACIÓN COMERCIAL 
C2. P2.1. A2. </t>
    </r>
    <r>
      <rPr>
        <sz val="12"/>
        <color theme="1"/>
        <rFont val="Arial"/>
        <family val="2"/>
      </rPr>
      <t>Coordinar las acciones que permitan:  incrementar el padrón general de usuarios; mejorar la micro medición; atender el clandestinaje; atender el 100% de las inspecciones domiciliarias solicitadas; y que se vaya logrando una mejor actualización en el padrón de usuarios.</t>
    </r>
  </si>
  <si>
    <r>
      <t xml:space="preserve">UNIDAD: CAPACITACIÓN Y CONTROL DE OPERACIÓN COMERCIAL
C2. P2.1. A3. </t>
    </r>
    <r>
      <rPr>
        <sz val="12"/>
        <color theme="1"/>
        <rFont val="Arial"/>
        <family val="2"/>
      </rPr>
      <t xml:space="preserve">Recepcionar, vigilar, controlar y dar seguimiento a los  trámites legales en el ámbito comercial. </t>
    </r>
  </si>
  <si>
    <r>
      <t xml:space="preserve">UNIDAD: MICROMEDICIÓN 
C2. P2.1. A4. </t>
    </r>
    <r>
      <rPr>
        <sz val="12"/>
        <color theme="1"/>
        <rFont val="Arial"/>
        <family val="2"/>
      </rPr>
      <t>Mejorar la micro medición mediante la instalación de medidores y bancos de prueba a los medidores.</t>
    </r>
  </si>
  <si>
    <r>
      <rPr>
        <b/>
        <sz val="12"/>
        <color theme="1"/>
        <rFont val="Arial"/>
        <family val="2"/>
      </rPr>
      <t xml:space="preserve">UNIDAD: MODERNIZACIÓN AL PADRÓN
C2. P2.1. A5.  </t>
    </r>
    <r>
      <rPr>
        <sz val="12"/>
        <color theme="1"/>
        <rFont val="Arial"/>
        <family val="2"/>
      </rPr>
      <t>Dar recorridos por Sector  para  la actualización de datos del  padrón de usuarios.</t>
    </r>
  </si>
  <si>
    <r>
      <rPr>
        <b/>
        <sz val="12"/>
        <color theme="1"/>
        <rFont val="Arial"/>
        <family val="2"/>
      </rPr>
      <t xml:space="preserve">UNIDAD: PRODUCTIVIDAD E ÍNDICES DE GESTIÓN </t>
    </r>
    <r>
      <rPr>
        <sz val="12"/>
        <color theme="1"/>
        <rFont val="Arial"/>
        <family val="2"/>
      </rPr>
      <t xml:space="preserve">
</t>
    </r>
    <r>
      <rPr>
        <b/>
        <sz val="12"/>
        <color theme="1"/>
        <rFont val="Arial"/>
        <family val="2"/>
      </rPr>
      <t>C2. P2.1. A6.</t>
    </r>
    <r>
      <rPr>
        <sz val="12"/>
        <color theme="1"/>
        <rFont val="Arial"/>
        <family val="2"/>
      </rPr>
      <t xml:space="preserve">  Atender el 100% de las Inspecciones para identificar tomas clandestinas e inspecciones domiciliarias generadas por inconformidad de usuarios internos y externos.</t>
    </r>
  </si>
  <si>
    <r>
      <rPr>
        <b/>
        <sz val="12"/>
        <color theme="1"/>
        <rFont val="Arial"/>
        <family val="2"/>
      </rPr>
      <t>UNIDAD: SUBDIRECCIÓN DE RECAUDACIÓN 
C2. P2.1. A7.</t>
    </r>
    <r>
      <rPr>
        <sz val="12"/>
        <color theme="1"/>
        <rFont val="Arial"/>
        <family val="2"/>
      </rPr>
      <t xml:space="preserve"> Coordinar las actividades para un adecuado proceso de la facturación; optimizar la recaudación y ofrecer y vigilar una atención de calidad a los usuarios.</t>
    </r>
  </si>
  <si>
    <r>
      <t xml:space="preserve">UNIDAD: DETERMINACIÓN DE CONSUMOS
C2. P2.1. A8. </t>
    </r>
    <r>
      <rPr>
        <sz val="12"/>
        <color theme="1"/>
        <rFont val="Arial"/>
        <family val="2"/>
      </rPr>
      <t>Atender las rutas de usuarios de la Oficina Central, el proceso de lectura, captura, análisis-corrección y entrega de recibos.</t>
    </r>
  </si>
  <si>
    <r>
      <rPr>
        <b/>
        <sz val="12"/>
        <color theme="1"/>
        <rFont val="Arial"/>
        <family val="2"/>
      </rPr>
      <t>UNIDAD: FACTURACIÓN</t>
    </r>
    <r>
      <rPr>
        <sz val="12"/>
        <color theme="1"/>
        <rFont val="Arial"/>
        <family val="2"/>
      </rPr>
      <t xml:space="preserve">
</t>
    </r>
    <r>
      <rPr>
        <b/>
        <sz val="12"/>
        <color theme="1"/>
        <rFont val="Arial"/>
        <family val="2"/>
      </rPr>
      <t>C2. P2.1. A9.</t>
    </r>
    <r>
      <rPr>
        <sz val="12"/>
        <color theme="1"/>
        <rFont val="Arial"/>
        <family val="2"/>
      </rPr>
      <t xml:space="preserve"> Atender las rutas de usuarios de la de las Gerencias Diamante, Renacimiento, Coloso y Pie de la Cuesta, el  proceso de lectura, captura, análisis-corrección y entrega de recibos. </t>
    </r>
  </si>
  <si>
    <r>
      <t xml:space="preserve">UNIDAD: PLANEACIÓN Y PROCEDIMIENTOS COMERCIALES
C2. P2.1. A10. </t>
    </r>
    <r>
      <rPr>
        <sz val="12"/>
        <color theme="1"/>
        <rFont val="Arial"/>
        <family val="2"/>
      </rPr>
      <t>Realizar visitas domiciliarias de Notificación de Adeudo y Corte de Servicio a usuarios morosos.</t>
    </r>
  </si>
  <si>
    <r>
      <rPr>
        <b/>
        <sz val="12"/>
        <color theme="1"/>
        <rFont val="Arial"/>
        <family val="2"/>
      </rPr>
      <t>UNIDAD: CAPACITACIÓN Y CONTROL DE RECAUDACIÓN</t>
    </r>
    <r>
      <rPr>
        <sz val="12"/>
        <color theme="1"/>
        <rFont val="Arial"/>
        <family val="2"/>
      </rPr>
      <t xml:space="preserve">
</t>
    </r>
    <r>
      <rPr>
        <b/>
        <sz val="12"/>
        <color theme="1"/>
        <rFont val="Arial"/>
        <family val="2"/>
      </rPr>
      <t>C2.  P2.1. A11.</t>
    </r>
    <r>
      <rPr>
        <sz val="12"/>
        <color theme="1"/>
        <rFont val="Arial"/>
        <family val="2"/>
      </rPr>
      <t xml:space="preserve"> Atender adecuadamente los usuarios que presentan inconformidades en los módulos de atención integral y  se fomenta el pago.</t>
    </r>
  </si>
  <si>
    <r>
      <rPr>
        <b/>
        <sz val="12"/>
        <color theme="1"/>
        <rFont val="Arial"/>
        <family val="2"/>
      </rPr>
      <t>UNIDAD: GERENCIA CENTRO</t>
    </r>
    <r>
      <rPr>
        <sz val="12"/>
        <color theme="1"/>
        <rFont val="Arial"/>
        <family val="2"/>
      </rPr>
      <t xml:space="preserve">
</t>
    </r>
    <r>
      <rPr>
        <b/>
        <sz val="12"/>
        <color theme="1"/>
        <rFont val="Arial"/>
        <family val="2"/>
      </rPr>
      <t>C2.  P2.1. A12.</t>
    </r>
    <r>
      <rPr>
        <sz val="12"/>
        <color theme="1"/>
        <rFont val="Arial"/>
        <family val="2"/>
      </rPr>
      <t xml:space="preserve"> Realizar actividades  en el ámbito comercial para eficientar la operatividad, lograr  la recaudación programada, y mejorar la imagen entre la ciudadanía  atendida en la Gerencia Centro.</t>
    </r>
  </si>
  <si>
    <r>
      <t xml:space="preserve">UNIDAD: GERENCIA DIAMANTE
C2.  P2.1. A13. </t>
    </r>
    <r>
      <rPr>
        <sz val="12"/>
        <color theme="1"/>
        <rFont val="Arial"/>
        <family val="2"/>
      </rPr>
      <t>Realizar actividades  en el ámbito comercial para eficientar la operatividad, lograr  la recaudación programada, y mejorar la imagen entre la ciudadanía  atendida en la Gerencia Diamante.</t>
    </r>
  </si>
  <si>
    <r>
      <t xml:space="preserve">UNIDAD: GERENCIA RENACIMIENTO
C2.  P2.1. A14. </t>
    </r>
    <r>
      <rPr>
        <sz val="12"/>
        <color theme="1"/>
        <rFont val="Arial"/>
        <family val="2"/>
      </rPr>
      <t>Realizar actividades  en el ámbito comercial para eficientar la operatividad, lograr  la recaudación programada, y mejorar la imagen entre la ciudadanía  atendida en la Gerencia Renacimiento.</t>
    </r>
  </si>
  <si>
    <r>
      <t xml:space="preserve">UNIDAD: GERENCIA COLOSO
C2.  P2.1. A15. </t>
    </r>
    <r>
      <rPr>
        <sz val="12"/>
        <color theme="1"/>
        <rFont val="Arial"/>
        <family val="2"/>
      </rPr>
      <t>Realizar actividades  en el ámbito comercial para eficientar la operatividad, lograr  la recaudación programada, y mejorar la imagen entre la ciudadanía  atendida en la Gerencia Coloso.</t>
    </r>
  </si>
  <si>
    <r>
      <rPr>
        <b/>
        <sz val="12"/>
        <color theme="1"/>
        <rFont val="Arial"/>
        <family val="2"/>
      </rPr>
      <t>UNIDAD: GERENCIA PIE DE LA CUESTA
C2.  P2.1. A16.</t>
    </r>
    <r>
      <rPr>
        <sz val="12"/>
        <color theme="1"/>
        <rFont val="Arial"/>
        <family val="2"/>
      </rPr>
      <t xml:space="preserve">  Realizar actividades  en el ámbito comercial para eficientar la operatividad, lograr  la recaudación programada, y mejorar la imagen entre la ciudadanía  atendida en la Gerencia Pie de la Cuesta.</t>
    </r>
  </si>
  <si>
    <r>
      <t xml:space="preserve">UNIDAD: DIRECCIÓN OPERATIVA
C3.  P3.1. A1. </t>
    </r>
    <r>
      <rPr>
        <sz val="12"/>
        <rFont val="Arial"/>
        <family val="2"/>
      </rPr>
      <t>Realizar las reuniones de coordinación con las áreas a cargo de la Dirección Operativa, logrando con esto un mejor servicio a la población.</t>
    </r>
  </si>
  <si>
    <r>
      <t xml:space="preserve">UNIDAD: SUBDIRECCIÓN DE AGUA POTABLE
C3. P3.1. A2. </t>
    </r>
    <r>
      <rPr>
        <sz val="12"/>
        <rFont val="Arial"/>
        <family val="2"/>
      </rPr>
      <t>Preparar las reuniones necesarias para mejorar el servicio que se brinda a la ciudadanía de acuerdo al marco operativo del Organismo.</t>
    </r>
  </si>
  <si>
    <r>
      <rPr>
        <b/>
        <sz val="12"/>
        <rFont val="Arial"/>
        <family val="2"/>
      </rPr>
      <t>UNIDAD: CAPTACIONES</t>
    </r>
    <r>
      <rPr>
        <sz val="12"/>
        <rFont val="Arial"/>
        <family val="2"/>
      </rPr>
      <t xml:space="preserve">
</t>
    </r>
    <r>
      <rPr>
        <b/>
        <sz val="12"/>
        <rFont val="Arial"/>
        <family val="2"/>
      </rPr>
      <t>C3.  P3.1.  A3.</t>
    </r>
    <r>
      <rPr>
        <sz val="12"/>
        <rFont val="Arial"/>
        <family val="2"/>
      </rPr>
      <t xml:space="preserve"> Reparar los acueductos para brindar una mayor dotación de agua a la población. </t>
    </r>
  </si>
  <si>
    <r>
      <t xml:space="preserve">UNIDAD: OPERACIÓN HIDRAÚLICA 
C3.  P3.1.  A4. </t>
    </r>
    <r>
      <rPr>
        <sz val="12"/>
        <rFont val="Arial"/>
        <family val="2"/>
      </rPr>
      <t xml:space="preserve">Atender los reportes de reparación de fugas de agua potable para coadyuvar a la operatividad del sistema municipal. </t>
    </r>
  </si>
  <si>
    <r>
      <t xml:space="preserve">UNIDAD: PLANTA POTABILIZADORA
C3.  P3.1. A5. </t>
    </r>
    <r>
      <rPr>
        <sz val="12"/>
        <rFont val="Arial"/>
        <family val="2"/>
      </rPr>
      <t>Monitorear el proceso, redes de distribución y tanques de almacenamiento para asegurar la calidad del agua suministrada a la población de acuerdo a la NOM-SSA1-1994.</t>
    </r>
  </si>
  <si>
    <r>
      <t xml:space="preserve">UNIDAD: MECÁNICO 
C3.  P3.1. A6. </t>
    </r>
    <r>
      <rPr>
        <sz val="12"/>
        <rFont val="Arial"/>
        <family val="2"/>
      </rPr>
      <t xml:space="preserve">Realizar y coordinar el programa de mantenimiento preventivo-correctivo de los equipos electromecánicos en el rubro mecánico. </t>
    </r>
  </si>
  <si>
    <r>
      <t xml:space="preserve">UNIDAD: MANTENIMIENTO ELECTROMECÁNICO  
C3.  P3.1. A7. </t>
    </r>
    <r>
      <rPr>
        <sz val="12"/>
        <rFont val="Arial"/>
        <family val="2"/>
      </rPr>
      <t>Cumplir con el programa de mantenimiento preventivo correctivo de los equipos electromecánicos.</t>
    </r>
  </si>
  <si>
    <r>
      <rPr>
        <b/>
        <sz val="12"/>
        <rFont val="Arial"/>
        <family val="2"/>
      </rPr>
      <t>UNIDAD: ALCANTARILLADO SANITARIO 
C3.  P3.1.  A8.</t>
    </r>
    <r>
      <rPr>
        <sz val="12"/>
        <rFont val="Arial"/>
        <family val="2"/>
      </rPr>
      <t xml:space="preserve"> Cumplir con las actividades que coadyuven a la operatividad de los sistemas sanitarios, tanto en colectores, redes y cárcamos de aguas negras. </t>
    </r>
  </si>
  <si>
    <r>
      <rPr>
        <b/>
        <sz val="12"/>
        <rFont val="Arial"/>
        <family val="2"/>
      </rPr>
      <t>UNIDAD: SUBDIRECCIÓN DE SANEAMIENTO 
C3.  P3.1.  A9.</t>
    </r>
    <r>
      <rPr>
        <sz val="12"/>
        <rFont val="Arial"/>
        <family val="2"/>
      </rPr>
      <t xml:space="preserve"> Preparar recorridos y visitas de inspección en coordinación con las áreas a cargo de la Subdirección de Saneamiento. </t>
    </r>
  </si>
  <si>
    <r>
      <rPr>
        <b/>
        <sz val="12"/>
        <rFont val="Arial"/>
        <family val="2"/>
      </rPr>
      <t>UNIDAD: PLANTAS DE TRATAMIENTO
C3.  P3.1. A10.</t>
    </r>
    <r>
      <rPr>
        <sz val="12"/>
        <rFont val="Arial"/>
        <family val="2"/>
      </rPr>
      <t xml:space="preserve"> Coordinar las actividades necesarias para la conservación y mantenimiento de las Plantas de Tratamiento de Aguas Residuales. 
</t>
    </r>
  </si>
  <si>
    <r>
      <t xml:space="preserve">UNIDAD: INFRAESTRUCTURA
C3.  P3.1.  A11. </t>
    </r>
    <r>
      <rPr>
        <sz val="12"/>
        <rFont val="Arial"/>
        <family val="2"/>
      </rPr>
      <t xml:space="preserve">Atender reportes de alcantarillado sanitario, rehabilitación y/o construcción de infraestructura  civil que afecta la operatividad  de los sistemas hidrosanitarios municipales. </t>
    </r>
  </si>
  <si>
    <r>
      <t xml:space="preserve">UNIDAD: DIRECCIÓN TÉCNICA
C3. P3.2. A1. </t>
    </r>
    <r>
      <rPr>
        <sz val="12"/>
        <rFont val="Arial"/>
        <family val="2"/>
      </rPr>
      <t>Coordinar y dar seguimiento a las actividades de proyectos y obras, gestión de recursos a través de las diferentes fuentes, así como la organización y programación de las subdirecciones de planeación y construcción.</t>
    </r>
    <r>
      <rPr>
        <b/>
        <sz val="12"/>
        <rFont val="Arial"/>
        <family val="2"/>
      </rPr>
      <t xml:space="preserve">
</t>
    </r>
  </si>
  <si>
    <r>
      <t xml:space="preserve">UNIDAD: ESTUDIOS Y PROYECTOS EJECUTIVOS
C3.  P3.2.  A2. </t>
    </r>
    <r>
      <rPr>
        <sz val="12"/>
        <rFont val="Arial"/>
        <family val="2"/>
      </rPr>
      <t>Elaborar Proyectos para atender la demanda de servicios en Agua Potable, Alcantarillado y Saneamiento.</t>
    </r>
  </si>
  <si>
    <r>
      <t xml:space="preserve">UNIDAD: PRECIOS UNITARIOS
C3. P3.2.  A3. </t>
    </r>
    <r>
      <rPr>
        <sz val="12"/>
        <rFont val="Arial"/>
        <family val="2"/>
      </rPr>
      <t>Elaborar Presupuestos de obra de los Proyectos de Agua Potable, Alcantarillado y Saneamiento.</t>
    </r>
  </si>
  <si>
    <r>
      <t xml:space="preserve">UNIDAD: SUPERVISIÓN Y CONTROL DE OBRAS
C3. P3.2.  A4. </t>
    </r>
    <r>
      <rPr>
        <sz val="12"/>
        <rFont val="Arial"/>
        <family val="2"/>
      </rPr>
      <t>Supervisar y evaluar físicamente las obras públicas o actividades derivadas de la demanda social.</t>
    </r>
  </si>
  <si>
    <r>
      <t xml:space="preserve">UNIDAD: CONCURSOS Y CONTRATOS 
C3. P3.2.  A5. </t>
    </r>
    <r>
      <rPr>
        <sz val="12"/>
        <rFont val="Arial"/>
        <family val="2"/>
      </rPr>
      <t>Realizar acciones de licitación y contratación de obras y servicios, con los diferentes programas de inversión que ejecuta el organismo.</t>
    </r>
  </si>
  <si>
    <r>
      <t xml:space="preserve">UNIDAD: SUBDIRECCIÓN DE CONSTRUCCIÓN 
C3. P3.2.  A6. </t>
    </r>
    <r>
      <rPr>
        <sz val="12"/>
        <rFont val="Arial"/>
        <family val="2"/>
      </rPr>
      <t>Coordinar las acciones de contratación, licitación y supervisión de obras, rehabilitación de la infraestructura hidráulica, así como de atención a la demanda ciudadana.</t>
    </r>
  </si>
  <si>
    <r>
      <t xml:space="preserve">UNIDAD: SUBDIRECCIÓN DE PLANEACIÓN 
C3. P3.2.  A7. </t>
    </r>
    <r>
      <rPr>
        <sz val="12"/>
        <rFont val="Arial"/>
        <family val="2"/>
      </rPr>
      <t>Coordinar acciones derivadas de proyectos, trámites de factibilidades, reuniones, recorridos técnicos y mesas de trabajo, así como la elaboración y seguimiento del programa anual de obras.</t>
    </r>
  </si>
  <si>
    <r>
      <t xml:space="preserve">UNIDAD: CONTRUCCIÓN Y REHABILITACIÓN DE INFRAESTRUCTURA HIDRAÚLICA 
C3. P3.2.  A8. </t>
    </r>
    <r>
      <rPr>
        <sz val="12"/>
        <rFont val="Arial"/>
        <family val="2"/>
      </rPr>
      <t>Elaborar acciones de rehabilitación y mantenimiento básico de la infraestructura hidráulica del organismo.</t>
    </r>
  </si>
  <si>
    <r>
      <t xml:space="preserve">UNIDAD: CONTROL DE CONSECIÓNES Y AFORO SANITARIOS 
C3. P3.2.  A9. </t>
    </r>
    <r>
      <rPr>
        <sz val="12"/>
        <rFont val="Arial"/>
        <family val="2"/>
      </rPr>
      <t>Tramitar y renovar títulos de concesión de captaciones y plantas de tratamiento.</t>
    </r>
  </si>
  <si>
    <r>
      <t xml:space="preserve">UNIDAD: CONTROL HIDRAÚLICO Y EFICIENCIA ENERGÉTICA 
C3. P3.2.  A10. </t>
    </r>
    <r>
      <rPr>
        <sz val="12"/>
        <rFont val="Arial"/>
        <family val="2"/>
      </rPr>
      <t>Elaborar balances hidráulicos del sistema de agua potable, mantenimiento preventivo de macro medidores y medición de eficiencia electromecánica de los bombeos.</t>
    </r>
    <r>
      <rPr>
        <b/>
        <sz val="12"/>
        <rFont val="Arial"/>
        <family val="2"/>
      </rPr>
      <t xml:space="preserve">
</t>
    </r>
  </si>
  <si>
    <t>Forma de medición</t>
  </si>
  <si>
    <t>Desarrollo programatico</t>
  </si>
  <si>
    <t xml:space="preserve">Resumen Narrativo 
COMPONENTE 1. SERVICIOS ADMINISTRATIVOS. 1.2.-  
FINANZAS SANAS A TRAVÉS DE POLÍTICAS PÚBLICAS DIRECCIONADAS A LA GESTIÓN SOSTENIBLE DEL ORGANISMO  
Proyecto de inversión a cargo de la Dirección de Finanzas </t>
  </si>
  <si>
    <t>Procesos y actividades realizadas 2024</t>
  </si>
  <si>
    <r>
      <rPr>
        <sz val="14"/>
        <rFont val="Arial"/>
        <family val="2"/>
      </rPr>
      <t>ENTIDAD FISCALIZABLE: COMISIÓN DE AGUA POTABLE Y ALCANTARILLADO DEL MUNICIPIO DE ACAPULCO</t>
    </r>
    <r>
      <rPr>
        <b/>
        <sz val="26"/>
        <rFont val="Arial"/>
        <family val="2"/>
      </rPr>
      <t xml:space="preserve">
REPORTE DEL AVANCE DEL PRESUPUESTO BASADO EN RESULTADO 
</t>
    </r>
    <r>
      <rPr>
        <b/>
        <sz val="20"/>
        <rFont val="Arial"/>
        <family val="2"/>
      </rPr>
      <t>PERIODO COMPRENDIDO: Del 01 de enero al 31 de diciembre del Ejercicio Fiscal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</si>
</sst>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quot;$&quot;#,##0.00"/>
    <numFmt numFmtId="165" formatCode="#,##0.00_ ;\-#,##0.00\ "/>
    <numFmt numFmtId="166" formatCode="#,##0_ ;\-#,##0\ "/>
  </numFmts>
  <fonts count="48" x14ac:knownFonts="1">
    <font>
      <sz val="11"/>
      <color theme="1"/>
      <name val="Calibri"/>
      <family val="2"/>
      <scheme val="minor"/>
    </font>
    <font>
      <sz val="11"/>
      <color theme="1"/>
      <name val="Calibri"/>
      <family val="2"/>
      <scheme val="minor"/>
    </font>
    <font>
      <b/>
      <sz val="11"/>
      <color theme="1"/>
      <name val="Arial"/>
      <family val="2"/>
    </font>
    <font>
      <b/>
      <sz val="24"/>
      <name val="Arial"/>
      <family val="2"/>
    </font>
    <font>
      <sz val="11"/>
      <color theme="1"/>
      <name val="Arial"/>
      <family val="2"/>
    </font>
    <font>
      <b/>
      <sz val="11"/>
      <color theme="0"/>
      <name val="Arial"/>
      <family val="2"/>
    </font>
    <font>
      <sz val="11"/>
      <color rgb="FF000000"/>
      <name val="Arial"/>
      <family val="2"/>
    </font>
    <font>
      <sz val="11"/>
      <name val="Arial"/>
      <family val="2"/>
    </font>
    <font>
      <b/>
      <sz val="14"/>
      <color theme="0"/>
      <name val="Arial"/>
      <family val="2"/>
    </font>
    <font>
      <b/>
      <sz val="11"/>
      <name val="Arial"/>
      <family val="2"/>
    </font>
    <font>
      <b/>
      <sz val="12"/>
      <color theme="0"/>
      <name val="Arial"/>
      <family val="2"/>
    </font>
    <font>
      <b/>
      <sz val="14"/>
      <color rgb="FFFFFFFF"/>
      <name val="Arial"/>
      <family val="2"/>
    </font>
    <font>
      <sz val="14"/>
      <name val="Arial"/>
      <family val="2"/>
    </font>
    <font>
      <sz val="12"/>
      <color theme="1"/>
      <name val="Arial"/>
      <family val="2"/>
    </font>
    <font>
      <sz val="12"/>
      <color theme="1"/>
      <name val="Calibri"/>
      <family val="2"/>
      <scheme val="minor"/>
    </font>
    <font>
      <sz val="10"/>
      <name val="Arial"/>
      <family val="2"/>
    </font>
    <font>
      <sz val="14"/>
      <color rgb="FF000000"/>
      <name val="Arial"/>
      <family val="2"/>
    </font>
    <font>
      <sz val="14"/>
      <color theme="1"/>
      <name val="Arial"/>
      <family val="2"/>
    </font>
    <font>
      <sz val="12"/>
      <color rgb="FF000000"/>
      <name val="Arial"/>
      <family val="2"/>
    </font>
    <font>
      <sz val="12"/>
      <name val="Arial"/>
      <family val="2"/>
    </font>
    <font>
      <b/>
      <sz val="12"/>
      <name val="Arial"/>
      <family val="2"/>
    </font>
    <font>
      <b/>
      <sz val="13"/>
      <color theme="0"/>
      <name val="Arial"/>
      <family val="2"/>
    </font>
    <font>
      <b/>
      <sz val="26"/>
      <name val="Arial"/>
      <family val="2"/>
    </font>
    <font>
      <b/>
      <sz val="20"/>
      <name val="Arial"/>
      <family val="2"/>
    </font>
    <font>
      <b/>
      <sz val="20"/>
      <color theme="0"/>
      <name val="Arial"/>
      <family val="2"/>
    </font>
    <font>
      <b/>
      <sz val="20"/>
      <color rgb="FF000000"/>
      <name val="Arial"/>
      <family val="2"/>
    </font>
    <font>
      <b/>
      <sz val="16"/>
      <color theme="0"/>
      <name val="Arial"/>
      <family val="2"/>
    </font>
    <font>
      <sz val="16"/>
      <color theme="1"/>
      <name val="Arial"/>
      <family val="2"/>
    </font>
    <font>
      <sz val="16"/>
      <name val="Arial"/>
      <family val="2"/>
    </font>
    <font>
      <sz val="16"/>
      <color rgb="FF000000"/>
      <name val="Arial"/>
      <family val="2"/>
    </font>
    <font>
      <b/>
      <sz val="12"/>
      <color theme="1"/>
      <name val="Arial"/>
      <family val="2"/>
    </font>
    <font>
      <sz val="9"/>
      <color indexed="81"/>
      <name val="Tahoma"/>
      <family val="2"/>
    </font>
    <font>
      <b/>
      <sz val="9"/>
      <color indexed="81"/>
      <name val="Tahoma"/>
      <family val="2"/>
    </font>
    <font>
      <b/>
      <sz val="16"/>
      <color theme="1"/>
      <name val="Arial"/>
      <family val="2"/>
    </font>
    <font>
      <b/>
      <sz val="14"/>
      <color theme="1"/>
      <name val="Arial"/>
      <family val="2"/>
    </font>
    <font>
      <b/>
      <sz val="14"/>
      <color rgb="FF000000"/>
      <name val="Arial"/>
      <family val="2"/>
    </font>
    <font>
      <b/>
      <sz val="16"/>
      <name val="Arial"/>
      <family val="2"/>
    </font>
    <font>
      <b/>
      <sz val="14"/>
      <name val="Arial"/>
      <family val="2"/>
    </font>
    <font>
      <b/>
      <sz val="12"/>
      <color rgb="FF000000"/>
      <name val="Arial"/>
      <family val="2"/>
    </font>
    <font>
      <b/>
      <sz val="16"/>
      <color indexed="81"/>
      <name val="Tahoma"/>
      <family val="2"/>
    </font>
    <font>
      <b/>
      <sz val="18"/>
      <color theme="0"/>
      <name val="Arial"/>
      <family val="2"/>
    </font>
    <font>
      <sz val="14"/>
      <color theme="0"/>
      <name val="Arial"/>
      <family val="2"/>
    </font>
    <font>
      <sz val="10"/>
      <color theme="1"/>
      <name val="Calibri"/>
      <family val="2"/>
      <scheme val="minor"/>
    </font>
    <font>
      <sz val="14"/>
      <color indexed="81"/>
      <name val="Tahoma"/>
      <family val="2"/>
    </font>
    <font>
      <sz val="16"/>
      <color indexed="81"/>
      <name val="Tahoma"/>
      <family val="2"/>
    </font>
    <font>
      <sz val="20"/>
      <color indexed="81"/>
      <name val="Tahoma"/>
      <family val="2"/>
    </font>
    <font>
      <sz val="10"/>
      <color indexed="81"/>
      <name val="Tahoma"/>
      <family val="2"/>
    </font>
    <font>
      <b/>
      <sz val="1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FFFFFF"/>
        <bgColor rgb="FFFFFFFF"/>
      </patternFill>
    </fill>
    <fill>
      <patternFill patternType="solid">
        <fgColor rgb="FF244061"/>
        <bgColor rgb="FF244061"/>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theme="0" tint="-0.499984740745262"/>
        <bgColor rgb="FF000000"/>
      </patternFill>
    </fill>
    <fill>
      <patternFill patternType="solid">
        <fgColor theme="2"/>
        <bgColor indexed="64"/>
      </patternFill>
    </fill>
    <fill>
      <patternFill patternType="solid">
        <fgColor theme="3" tint="0.79998168889431442"/>
        <bgColor indexed="64"/>
      </patternFill>
    </fill>
  </fills>
  <borders count="24">
    <border>
      <left/>
      <right/>
      <top/>
      <bottom/>
      <diagonal/>
    </border>
    <border>
      <left/>
      <right/>
      <top style="thin">
        <color theme="2" tint="-0.2499465926084170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theme="2" tint="-0.24994659260841701"/>
      </top>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44" fontId="15" fillId="0" borderId="0" applyFont="0" applyFill="0" applyBorder="0" applyAlignment="0" applyProtection="0"/>
    <xf numFmtId="43" fontId="1" fillId="0" borderId="0" applyFont="0" applyFill="0" applyBorder="0" applyAlignment="0" applyProtection="0"/>
    <xf numFmtId="9" fontId="1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67">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xf numFmtId="43" fontId="2" fillId="0" borderId="0" xfId="0" applyNumberFormat="1" applyFont="1" applyFill="1" applyBorder="1" applyAlignment="1"/>
    <xf numFmtId="0" fontId="0" fillId="0" borderId="0" xfId="0"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readingOrder="1"/>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center" vertical="center" wrapText="1"/>
    </xf>
    <xf numFmtId="3" fontId="4" fillId="6" borderId="2"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2" xfId="0" applyNumberFormat="1" applyFont="1" applyFill="1" applyBorder="1" applyAlignment="1">
      <alignment horizontal="center" vertical="center" wrapText="1"/>
    </xf>
    <xf numFmtId="0" fontId="0" fillId="7" borderId="0" xfId="0" applyFill="1"/>
    <xf numFmtId="3" fontId="4" fillId="6" borderId="2" xfId="0" applyNumberFormat="1" applyFont="1" applyFill="1" applyBorder="1" applyAlignment="1">
      <alignment vertical="center"/>
    </xf>
    <xf numFmtId="3" fontId="4" fillId="0" borderId="2" xfId="0" applyNumberFormat="1" applyFont="1" applyFill="1" applyBorder="1" applyAlignment="1">
      <alignment vertical="center"/>
    </xf>
    <xf numFmtId="0" fontId="14" fillId="0" borderId="0" xfId="0" applyFont="1"/>
    <xf numFmtId="43" fontId="7" fillId="6" borderId="2" xfId="1" applyFont="1" applyFill="1" applyBorder="1" applyAlignment="1">
      <alignment horizontal="center" vertical="center"/>
    </xf>
    <xf numFmtId="2" fontId="7" fillId="0" borderId="2" xfId="0" applyNumberFormat="1" applyFont="1" applyBorder="1" applyAlignment="1">
      <alignment horizontal="center" vertical="center"/>
    </xf>
    <xf numFmtId="0" fontId="2" fillId="0" borderId="2" xfId="0" applyFont="1" applyFill="1" applyBorder="1" applyAlignment="1">
      <alignment horizontal="center" wrapText="1"/>
    </xf>
    <xf numFmtId="0" fontId="7" fillId="6" borderId="2" xfId="0" applyFont="1" applyFill="1" applyBorder="1" applyAlignment="1">
      <alignment horizontal="center" vertical="center" wrapText="1"/>
    </xf>
    <xf numFmtId="0" fontId="9" fillId="3" borderId="2" xfId="4" applyFont="1" applyFill="1" applyBorder="1" applyAlignment="1">
      <alignment horizontal="center" vertical="center" wrapText="1"/>
    </xf>
    <xf numFmtId="0" fontId="9" fillId="0" borderId="2" xfId="4" applyFont="1" applyBorder="1" applyAlignment="1">
      <alignment vertical="center" wrapText="1"/>
    </xf>
    <xf numFmtId="0" fontId="15" fillId="0" borderId="0" xfId="4"/>
    <xf numFmtId="0" fontId="4" fillId="0" borderId="0" xfId="0" applyFont="1" applyAlignment="1">
      <alignment horizontal="center" vertical="center"/>
    </xf>
    <xf numFmtId="0" fontId="4" fillId="0" borderId="0" xfId="0" applyFont="1"/>
    <xf numFmtId="0" fontId="7" fillId="0" borderId="0" xfId="4" applyFont="1" applyAlignment="1">
      <alignment horizontal="center" vertical="center"/>
    </xf>
    <xf numFmtId="0" fontId="7" fillId="0" borderId="0" xfId="4" applyFont="1"/>
    <xf numFmtId="0" fontId="7" fillId="0" borderId="0" xfId="4" applyFont="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vertical="center" wrapText="1"/>
    </xf>
    <xf numFmtId="0" fontId="4" fillId="0" borderId="0" xfId="0" applyFont="1" applyAlignment="1">
      <alignment horizontal="center"/>
    </xf>
    <xf numFmtId="3" fontId="17" fillId="6" borderId="2" xfId="0" applyNumberFormat="1" applyFont="1" applyFill="1" applyBorder="1" applyAlignment="1">
      <alignment horizontal="center" vertical="center"/>
    </xf>
    <xf numFmtId="3" fontId="17" fillId="3" borderId="2" xfId="0" applyNumberFormat="1" applyFont="1" applyFill="1" applyBorder="1" applyAlignment="1">
      <alignment horizontal="center" vertical="center"/>
    </xf>
    <xf numFmtId="3" fontId="17" fillId="0" borderId="2" xfId="0" applyNumberFormat="1" applyFont="1" applyFill="1" applyBorder="1" applyAlignment="1">
      <alignment horizontal="center" vertical="center" shrinkToFit="1"/>
    </xf>
    <xf numFmtId="3" fontId="17" fillId="3" borderId="2" xfId="1" applyNumberFormat="1" applyFont="1" applyFill="1" applyBorder="1" applyAlignment="1">
      <alignment horizontal="center" vertical="center" shrinkToFit="1"/>
    </xf>
    <xf numFmtId="3" fontId="17" fillId="0" borderId="2" xfId="0" applyNumberFormat="1" applyFont="1" applyFill="1" applyBorder="1" applyAlignment="1">
      <alignment horizontal="center" vertical="center"/>
    </xf>
    <xf numFmtId="3" fontId="17" fillId="6" borderId="2" xfId="0" applyNumberFormat="1"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3" fontId="16" fillId="6" borderId="2" xfId="0" applyNumberFormat="1"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3" fontId="17" fillId="6"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readingOrder="1"/>
    </xf>
    <xf numFmtId="0" fontId="6" fillId="0" borderId="0" xfId="0" applyFont="1" applyFill="1" applyBorder="1" applyAlignment="1">
      <alignment horizontal="left" vertical="center" wrapText="1" readingOrder="1"/>
    </xf>
    <xf numFmtId="0" fontId="6"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3" borderId="2" xfId="0" applyFont="1" applyFill="1" applyBorder="1" applyAlignment="1">
      <alignment horizontal="center" vertical="center" wrapText="1" readingOrder="1"/>
    </xf>
    <xf numFmtId="0" fontId="9" fillId="0" borderId="2" xfId="0" applyFont="1" applyBorder="1" applyAlignment="1">
      <alignment horizontal="center" vertical="center" wrapText="1"/>
    </xf>
    <xf numFmtId="0" fontId="2" fillId="3" borderId="2" xfId="0" applyFont="1" applyFill="1" applyBorder="1" applyAlignment="1">
      <alignment horizontal="center" vertical="center" wrapText="1" readingOrder="1"/>
    </xf>
    <xf numFmtId="0" fontId="9" fillId="3"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6"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6" borderId="2" xfId="0" applyFont="1" applyFill="1" applyBorder="1" applyAlignment="1">
      <alignment horizontal="center" vertical="center" wrapText="1"/>
    </xf>
    <xf numFmtId="1" fontId="17" fillId="0" borderId="2" xfId="1" applyNumberFormat="1" applyFont="1" applyFill="1" applyBorder="1" applyAlignment="1">
      <alignment horizontal="center" vertical="center"/>
    </xf>
    <xf numFmtId="0" fontId="16" fillId="0" borderId="2" xfId="0" applyFont="1" applyBorder="1" applyAlignment="1">
      <alignment horizontal="center" vertical="center" wrapText="1" readingOrder="1"/>
    </xf>
    <xf numFmtId="3" fontId="17" fillId="0" borderId="2" xfId="0" applyNumberFormat="1" applyFont="1" applyFill="1" applyBorder="1" applyAlignment="1">
      <alignment horizontal="center" vertical="center" wrapText="1"/>
    </xf>
    <xf numFmtId="3" fontId="17" fillId="0" borderId="2" xfId="1" applyNumberFormat="1" applyFont="1" applyFill="1" applyBorder="1" applyAlignment="1">
      <alignment horizontal="center" vertical="center"/>
    </xf>
    <xf numFmtId="3" fontId="12" fillId="6" borderId="2" xfId="0" applyNumberFormat="1" applyFont="1" applyFill="1" applyBorder="1" applyAlignment="1">
      <alignment horizontal="center" vertical="center"/>
    </xf>
    <xf numFmtId="1" fontId="17" fillId="0" borderId="2" xfId="1" applyNumberFormat="1" applyFont="1" applyFill="1" applyBorder="1" applyAlignment="1">
      <alignment horizontal="center" vertical="center" shrinkToFit="1"/>
    </xf>
    <xf numFmtId="0" fontId="20" fillId="0" borderId="2" xfId="0" applyFont="1" applyBorder="1" applyAlignment="1">
      <alignment horizontal="center" vertical="center" wrapText="1"/>
    </xf>
    <xf numFmtId="0" fontId="30" fillId="3" borderId="2" xfId="0" applyFont="1" applyFill="1" applyBorder="1" applyAlignment="1">
      <alignment horizontal="center" vertical="center" wrapText="1" readingOrder="1"/>
    </xf>
    <xf numFmtId="0" fontId="7" fillId="6" borderId="2" xfId="0" applyFont="1" applyFill="1" applyBorder="1" applyAlignment="1">
      <alignment horizontal="center" vertical="center" wrapText="1" readingOrder="1"/>
    </xf>
    <xf numFmtId="0" fontId="0" fillId="0" borderId="0" xfId="0" applyAlignment="1">
      <alignment vertical="center"/>
    </xf>
    <xf numFmtId="3" fontId="12" fillId="6" borderId="2" xfId="0" applyNumberFormat="1" applyFont="1" applyFill="1" applyBorder="1" applyAlignment="1">
      <alignment horizontal="center" vertical="center" wrapText="1"/>
    </xf>
    <xf numFmtId="3" fontId="17" fillId="0" borderId="2" xfId="3" applyNumberFormat="1" applyFont="1" applyFill="1" applyBorder="1" applyAlignment="1">
      <alignment horizontal="center" vertical="center" wrapText="1"/>
    </xf>
    <xf numFmtId="3" fontId="12" fillId="0" borderId="2" xfId="3" applyNumberFormat="1" applyFont="1" applyFill="1" applyBorder="1" applyAlignment="1">
      <alignment horizontal="center" vertical="center"/>
    </xf>
    <xf numFmtId="3" fontId="12" fillId="0" borderId="2" xfId="3" applyNumberFormat="1" applyFont="1" applyFill="1" applyBorder="1" applyAlignment="1">
      <alignment horizontal="center" vertical="center" wrapText="1"/>
    </xf>
    <xf numFmtId="3" fontId="17" fillId="0" borderId="2" xfId="3" applyNumberFormat="1" applyFont="1" applyFill="1" applyBorder="1" applyAlignment="1">
      <alignment horizontal="center" vertical="center"/>
    </xf>
    <xf numFmtId="0" fontId="17" fillId="0" borderId="2" xfId="0" applyFont="1" applyFill="1" applyBorder="1" applyAlignment="1">
      <alignment horizontal="center" vertical="center" wrapText="1"/>
    </xf>
    <xf numFmtId="9" fontId="17" fillId="6" borderId="2" xfId="0" applyNumberFormat="1" applyFont="1" applyFill="1" applyBorder="1" applyAlignment="1">
      <alignment horizontal="center" vertical="center" wrapText="1"/>
    </xf>
    <xf numFmtId="9" fontId="17" fillId="0" borderId="2" xfId="3" applyFont="1" applyBorder="1" applyAlignment="1">
      <alignment horizontal="center" vertical="center" wrapText="1"/>
    </xf>
    <xf numFmtId="9" fontId="17" fillId="0" borderId="2" xfId="3" applyFont="1" applyFill="1" applyBorder="1" applyAlignment="1">
      <alignment horizontal="center" vertical="center" wrapText="1"/>
    </xf>
    <xf numFmtId="3" fontId="17" fillId="0" borderId="2" xfId="0" applyNumberFormat="1" applyFont="1" applyBorder="1" applyAlignment="1">
      <alignment horizontal="center" vertical="center" shrinkToFit="1"/>
    </xf>
    <xf numFmtId="166" fontId="17" fillId="0" borderId="2" xfId="0" applyNumberFormat="1" applyFont="1" applyFill="1" applyBorder="1" applyAlignment="1">
      <alignment horizontal="center" vertical="center" wrapText="1"/>
    </xf>
    <xf numFmtId="165" fontId="17" fillId="6" borderId="2" xfId="1" applyNumberFormat="1" applyFont="1" applyFill="1" applyBorder="1" applyAlignment="1">
      <alignment horizontal="center" vertical="center" shrinkToFit="1"/>
    </xf>
    <xf numFmtId="165" fontId="17" fillId="0" borderId="2" xfId="1" applyNumberFormat="1" applyFont="1" applyBorder="1" applyAlignment="1">
      <alignment horizontal="center" vertical="center" shrinkToFit="1"/>
    </xf>
    <xf numFmtId="4" fontId="17" fillId="0" borderId="2" xfId="1" applyNumberFormat="1" applyFont="1" applyFill="1" applyBorder="1" applyAlignment="1">
      <alignment horizontal="center" vertical="center" shrinkToFit="1"/>
    </xf>
    <xf numFmtId="3" fontId="12" fillId="0" borderId="2" xfId="1"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xf>
    <xf numFmtId="3" fontId="16" fillId="9" borderId="2" xfId="0" applyNumberFormat="1" applyFont="1" applyFill="1" applyBorder="1" applyAlignment="1">
      <alignment horizontal="center" vertical="center"/>
    </xf>
    <xf numFmtId="3" fontId="16" fillId="9" borderId="2" xfId="0" applyNumberFormat="1" applyFont="1" applyFill="1" applyBorder="1" applyAlignment="1">
      <alignment horizontal="center" vertical="center" wrapText="1"/>
    </xf>
    <xf numFmtId="0" fontId="17" fillId="0" borderId="2" xfId="3" applyNumberFormat="1" applyFont="1" applyBorder="1" applyAlignment="1">
      <alignment horizontal="center" vertical="center" wrapText="1"/>
    </xf>
    <xf numFmtId="0" fontId="17" fillId="0" borderId="2" xfId="3" applyNumberFormat="1" applyFont="1" applyFill="1" applyBorder="1" applyAlignment="1">
      <alignment horizontal="center" vertical="center" wrapText="1"/>
    </xf>
    <xf numFmtId="2" fontId="17" fillId="0" borderId="2" xfId="3" applyNumberFormat="1" applyFont="1" applyBorder="1" applyAlignment="1">
      <alignment horizontal="center" vertical="center" wrapText="1"/>
    </xf>
    <xf numFmtId="0" fontId="7" fillId="0" borderId="2" xfId="0" applyFont="1" applyFill="1" applyBorder="1" applyAlignment="1">
      <alignment horizontal="center" vertical="center" wrapText="1" readingOrder="1"/>
    </xf>
    <xf numFmtId="3" fontId="16" fillId="0" borderId="2" xfId="0" applyNumberFormat="1" applyFont="1" applyFill="1" applyBorder="1" applyAlignment="1">
      <alignment horizontal="center" vertical="center"/>
    </xf>
    <xf numFmtId="0" fontId="9" fillId="0" borderId="2" xfId="4" applyFont="1" applyBorder="1" applyAlignment="1">
      <alignment horizontal="center"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3" fillId="3" borderId="2" xfId="0" applyFont="1" applyFill="1" applyBorder="1" applyAlignment="1">
      <alignment horizontal="center" vertical="center" wrapText="1" readingOrder="1"/>
    </xf>
    <xf numFmtId="0" fontId="9" fillId="0" borderId="2" xfId="0" applyFont="1" applyFill="1" applyBorder="1" applyAlignment="1">
      <alignment horizontal="center" vertical="center" wrapText="1"/>
    </xf>
    <xf numFmtId="0" fontId="9" fillId="0" borderId="2" xfId="4" applyFont="1" applyBorder="1" applyAlignment="1">
      <alignment horizontal="center" vertical="center" wrapText="1"/>
    </xf>
    <xf numFmtId="0" fontId="9" fillId="3" borderId="2" xfId="4" applyFont="1" applyFill="1" applyBorder="1" applyAlignment="1">
      <alignment horizontal="center" vertical="center" wrapText="1" readingOrder="1"/>
    </xf>
    <xf numFmtId="0" fontId="9" fillId="0" borderId="2" xfId="0" applyFont="1" applyFill="1" applyBorder="1" applyAlignment="1">
      <alignment horizontal="center" vertical="center" wrapText="1"/>
    </xf>
    <xf numFmtId="0" fontId="9" fillId="3" borderId="2" xfId="0" applyFont="1" applyFill="1" applyBorder="1" applyAlignment="1">
      <alignment horizontal="center" vertical="center" wrapText="1" readingOrder="1"/>
    </xf>
    <xf numFmtId="0" fontId="4"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3" borderId="2" xfId="0" applyFont="1" applyFill="1" applyBorder="1" applyAlignment="1">
      <alignment horizontal="center" vertical="center" wrapText="1" readingOrder="1"/>
    </xf>
    <xf numFmtId="9" fontId="4" fillId="6" borderId="2" xfId="0" applyNumberFormat="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readingOrder="1"/>
    </xf>
    <xf numFmtId="3" fontId="6" fillId="6" borderId="2" xfId="0" applyNumberFormat="1" applyFont="1" applyFill="1" applyBorder="1" applyAlignment="1">
      <alignment horizontal="center" vertical="center" wrapText="1"/>
    </xf>
    <xf numFmtId="3" fontId="4" fillId="0" borderId="2" xfId="3"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readingOrder="1"/>
    </xf>
    <xf numFmtId="165" fontId="4" fillId="6" borderId="2" xfId="1" applyNumberFormat="1" applyFont="1" applyFill="1" applyBorder="1" applyAlignment="1">
      <alignment horizontal="center" vertical="center" shrinkToFit="1"/>
    </xf>
    <xf numFmtId="165" fontId="4" fillId="0" borderId="2" xfId="1" applyNumberFormat="1" applyFont="1" applyBorder="1" applyAlignment="1">
      <alignment horizontal="center" vertical="center" shrinkToFit="1"/>
    </xf>
    <xf numFmtId="3" fontId="7" fillId="6"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3" fontId="16" fillId="0" borderId="2" xfId="3" applyNumberFormat="1" applyFont="1" applyFill="1" applyBorder="1" applyAlignment="1">
      <alignment horizontal="center" vertical="center"/>
    </xf>
    <xf numFmtId="2" fontId="16" fillId="0" borderId="2" xfId="0" applyNumberFormat="1" applyFont="1" applyFill="1" applyBorder="1" applyAlignment="1">
      <alignment horizontal="center" vertical="center" wrapText="1"/>
    </xf>
    <xf numFmtId="2" fontId="16" fillId="0" borderId="2" xfId="3" applyNumberFormat="1" applyFont="1" applyFill="1" applyBorder="1" applyAlignment="1">
      <alignment horizontal="center" vertical="center" wrapText="1"/>
    </xf>
    <xf numFmtId="3" fontId="16" fillId="9" borderId="2" xfId="1" applyNumberFormat="1" applyFont="1" applyFill="1" applyBorder="1" applyAlignment="1">
      <alignment horizontal="center" vertical="center" shrinkToFit="1"/>
    </xf>
    <xf numFmtId="43" fontId="7" fillId="6" borderId="2" xfId="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3" fontId="16" fillId="0" borderId="2" xfId="0" applyNumberFormat="1" applyFont="1" applyBorder="1" applyAlignment="1">
      <alignment horizontal="center" vertical="center" wrapText="1"/>
    </xf>
    <xf numFmtId="3" fontId="34" fillId="6" borderId="2" xfId="0" applyNumberFormat="1" applyFont="1" applyFill="1" applyBorder="1" applyAlignment="1">
      <alignment horizontal="center" vertical="center" shrinkToFit="1"/>
    </xf>
    <xf numFmtId="3" fontId="35" fillId="3" borderId="2" xfId="0" applyNumberFormat="1" applyFont="1" applyFill="1" applyBorder="1" applyAlignment="1">
      <alignment horizontal="center" vertical="center" wrapText="1"/>
    </xf>
    <xf numFmtId="3" fontId="34" fillId="0" borderId="2" xfId="0" applyNumberFormat="1" applyFont="1" applyFill="1" applyBorder="1" applyAlignment="1">
      <alignment horizontal="center" vertical="center"/>
    </xf>
    <xf numFmtId="0" fontId="19" fillId="3" borderId="2" xfId="4" applyFont="1" applyFill="1" applyBorder="1" applyAlignment="1">
      <alignment horizontal="center" vertical="center" wrapText="1" readingOrder="1"/>
    </xf>
    <xf numFmtId="0" fontId="19" fillId="0" borderId="2" xfId="4" applyFont="1" applyBorder="1" applyAlignment="1">
      <alignment horizontal="center" vertical="center" wrapText="1"/>
    </xf>
    <xf numFmtId="3" fontId="4" fillId="3" borderId="2" xfId="0" applyNumberFormat="1" applyFont="1" applyFill="1" applyBorder="1" applyAlignment="1">
      <alignment horizontal="center" vertical="center" wrapText="1"/>
    </xf>
    <xf numFmtId="3" fontId="30" fillId="6" borderId="2" xfId="0" applyNumberFormat="1" applyFont="1" applyFill="1" applyBorder="1" applyAlignment="1">
      <alignment horizontal="center" vertical="center" shrinkToFit="1"/>
    </xf>
    <xf numFmtId="3" fontId="30" fillId="0" borderId="2" xfId="0" applyNumberFormat="1" applyFont="1" applyFill="1" applyBorder="1" applyAlignment="1">
      <alignment horizontal="center" vertical="center"/>
    </xf>
    <xf numFmtId="165" fontId="13" fillId="6" borderId="2" xfId="1" applyNumberFormat="1" applyFont="1" applyFill="1" applyBorder="1" applyAlignment="1">
      <alignment horizontal="center" vertical="center" shrinkToFit="1"/>
    </xf>
    <xf numFmtId="3" fontId="2" fillId="6" borderId="2" xfId="0" applyNumberFormat="1" applyFont="1" applyFill="1" applyBorder="1" applyAlignment="1">
      <alignment horizontal="center" vertical="center"/>
    </xf>
    <xf numFmtId="3" fontId="34" fillId="6" borderId="2" xfId="3" applyNumberFormat="1" applyFont="1" applyFill="1" applyBorder="1" applyAlignment="1">
      <alignment horizontal="center" vertical="center"/>
    </xf>
    <xf numFmtId="3" fontId="35" fillId="0" borderId="2" xfId="0" applyNumberFormat="1" applyFont="1" applyFill="1" applyBorder="1" applyAlignment="1">
      <alignment horizontal="center" vertical="center" wrapText="1"/>
    </xf>
    <xf numFmtId="3" fontId="16" fillId="10" borderId="2"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wrapText="1"/>
    </xf>
    <xf numFmtId="3" fontId="17" fillId="0" borderId="2" xfId="3" applyNumberFormat="1" applyFont="1" applyFill="1" applyBorder="1" applyAlignment="1">
      <alignment horizontal="center" vertical="center" shrinkToFit="1"/>
    </xf>
    <xf numFmtId="3" fontId="16" fillId="0" borderId="2" xfId="3" applyNumberFormat="1" applyFont="1" applyFill="1" applyBorder="1" applyAlignment="1">
      <alignment horizontal="center" vertical="center" shrinkToFit="1"/>
    </xf>
    <xf numFmtId="3" fontId="34" fillId="6" borderId="2" xfId="0" applyNumberFormat="1" applyFont="1" applyFill="1" applyBorder="1" applyAlignment="1">
      <alignment horizontal="center" vertical="center"/>
    </xf>
    <xf numFmtId="3" fontId="12" fillId="0" borderId="2" xfId="1" applyNumberFormat="1" applyFont="1" applyFill="1" applyBorder="1" applyAlignment="1">
      <alignment horizontal="center" vertical="center"/>
    </xf>
    <xf numFmtId="3" fontId="12" fillId="3" borderId="2" xfId="1"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3" fontId="12" fillId="0" borderId="2" xfId="1" applyNumberFormat="1" applyFont="1" applyBorder="1" applyAlignment="1">
      <alignment horizontal="center" vertical="center" wrapText="1"/>
    </xf>
    <xf numFmtId="3" fontId="12" fillId="6" borderId="2" xfId="0" applyNumberFormat="1" applyFont="1" applyFill="1" applyBorder="1" applyAlignment="1">
      <alignment horizontal="center" vertical="center" shrinkToFit="1"/>
    </xf>
    <xf numFmtId="3" fontId="12" fillId="0" borderId="2" xfId="1" applyNumberFormat="1" applyFont="1" applyFill="1" applyBorder="1" applyAlignment="1">
      <alignment horizontal="center" vertical="center" shrinkToFit="1"/>
    </xf>
    <xf numFmtId="3" fontId="12" fillId="0" borderId="2" xfId="1" applyNumberFormat="1" applyFont="1" applyBorder="1" applyAlignment="1">
      <alignment horizontal="center" vertical="center" shrinkToFit="1"/>
    </xf>
    <xf numFmtId="3" fontId="12" fillId="9" borderId="2" xfId="1" applyNumberFormat="1" applyFont="1" applyFill="1" applyBorder="1" applyAlignment="1">
      <alignment horizontal="center" vertical="center" shrinkToFit="1"/>
    </xf>
    <xf numFmtId="3" fontId="12" fillId="8" borderId="2" xfId="1" applyNumberFormat="1" applyFont="1" applyFill="1" applyBorder="1" applyAlignment="1">
      <alignment horizontal="center" vertical="center" shrinkToFit="1"/>
    </xf>
    <xf numFmtId="3" fontId="12" fillId="3" borderId="2" xfId="1" applyNumberFormat="1" applyFont="1" applyFill="1" applyBorder="1" applyAlignment="1">
      <alignment horizontal="center" vertical="center" shrinkToFit="1"/>
    </xf>
    <xf numFmtId="3" fontId="12" fillId="9" borderId="2" xfId="1" applyNumberFormat="1" applyFont="1" applyFill="1" applyBorder="1" applyAlignment="1">
      <alignment horizontal="center" vertical="center"/>
    </xf>
    <xf numFmtId="3" fontId="17" fillId="6" borderId="2" xfId="3" applyNumberFormat="1" applyFont="1" applyFill="1" applyBorder="1" applyAlignment="1">
      <alignment horizontal="center" vertical="center"/>
    </xf>
    <xf numFmtId="0" fontId="12" fillId="9" borderId="2" xfId="0" applyFont="1" applyFill="1" applyBorder="1" applyAlignment="1">
      <alignment horizontal="center" vertical="center"/>
    </xf>
    <xf numFmtId="0" fontId="12" fillId="3" borderId="2" xfId="0" applyFont="1" applyFill="1" applyBorder="1" applyAlignment="1">
      <alignment horizontal="center" vertical="center"/>
    </xf>
    <xf numFmtId="3" fontId="12"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43" fontId="9" fillId="6" borderId="2" xfId="1" applyFont="1" applyFill="1" applyBorder="1" applyAlignment="1">
      <alignment horizontal="center" vertical="center"/>
    </xf>
    <xf numFmtId="3" fontId="37" fillId="6" borderId="2" xfId="0" applyNumberFormat="1" applyFont="1" applyFill="1" applyBorder="1" applyAlignment="1">
      <alignment horizontal="center" vertical="center"/>
    </xf>
    <xf numFmtId="3" fontId="35" fillId="6"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3" fontId="19" fillId="6" borderId="2" xfId="0" applyNumberFormat="1" applyFont="1" applyFill="1" applyBorder="1" applyAlignment="1">
      <alignment horizontal="center" vertical="center" wrapText="1"/>
    </xf>
    <xf numFmtId="3" fontId="13" fillId="3" borderId="2" xfId="0" applyNumberFormat="1" applyFont="1" applyFill="1" applyBorder="1" applyAlignment="1">
      <alignment horizontal="center" vertical="center"/>
    </xf>
    <xf numFmtId="3" fontId="13" fillId="0" borderId="2" xfId="0" applyNumberFormat="1" applyFont="1" applyBorder="1" applyAlignment="1">
      <alignment horizontal="center" vertical="center"/>
    </xf>
    <xf numFmtId="0" fontId="9" fillId="0" borderId="2" xfId="0" applyFont="1" applyFill="1" applyBorder="1" applyAlignment="1">
      <alignment horizontal="center" vertical="center" wrapText="1"/>
    </xf>
    <xf numFmtId="0" fontId="9" fillId="0" borderId="2" xfId="4" applyFont="1" applyBorder="1" applyAlignment="1">
      <alignment horizontal="center" vertical="center" wrapText="1"/>
    </xf>
    <xf numFmtId="0" fontId="2" fillId="3" borderId="2" xfId="0" applyFont="1" applyFill="1" applyBorder="1" applyAlignment="1">
      <alignment horizontal="center" vertical="center" wrapText="1" readingOrder="1"/>
    </xf>
    <xf numFmtId="0" fontId="2"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0" fillId="0" borderId="2" xfId="0" applyFont="1" applyBorder="1" applyAlignment="1">
      <alignment horizontal="center" vertical="center" wrapText="1"/>
    </xf>
    <xf numFmtId="9" fontId="9" fillId="0" borderId="2" xfId="3" applyFont="1" applyFill="1" applyBorder="1" applyAlignment="1">
      <alignment horizontal="center" vertical="center" wrapText="1"/>
    </xf>
    <xf numFmtId="3" fontId="2" fillId="11" borderId="2" xfId="0" applyNumberFormat="1" applyFont="1" applyFill="1" applyBorder="1" applyAlignment="1">
      <alignment horizontal="center" vertical="center" wrapText="1"/>
    </xf>
    <xf numFmtId="9" fontId="17" fillId="11" borderId="2" xfId="3" applyFont="1" applyFill="1" applyBorder="1" applyAlignment="1">
      <alignment horizontal="center" vertical="center"/>
    </xf>
    <xf numFmtId="3" fontId="17" fillId="11" borderId="2" xfId="0" applyNumberFormat="1" applyFont="1" applyFill="1" applyBorder="1" applyAlignment="1">
      <alignment horizontal="center" vertical="center"/>
    </xf>
    <xf numFmtId="3" fontId="16" fillId="12" borderId="2" xfId="0" applyNumberFormat="1" applyFont="1" applyFill="1" applyBorder="1" applyAlignment="1">
      <alignment horizontal="center" vertical="center"/>
    </xf>
    <xf numFmtId="3" fontId="16" fillId="12" borderId="2" xfId="1" applyNumberFormat="1" applyFont="1" applyFill="1" applyBorder="1" applyAlignment="1">
      <alignment horizontal="center" vertical="center" shrinkToFit="1"/>
    </xf>
    <xf numFmtId="3" fontId="17" fillId="11" borderId="2" xfId="1" applyNumberFormat="1" applyFont="1" applyFill="1" applyBorder="1" applyAlignment="1">
      <alignment horizontal="center" vertical="center" shrinkToFit="1"/>
    </xf>
    <xf numFmtId="3" fontId="2" fillId="0" borderId="10" xfId="0" applyNumberFormat="1" applyFont="1" applyFill="1" applyBorder="1" applyAlignment="1">
      <alignment horizontal="center" vertical="center"/>
    </xf>
    <xf numFmtId="3" fontId="35" fillId="3" borderId="10" xfId="0" applyNumberFormat="1" applyFont="1" applyFill="1" applyBorder="1" applyAlignment="1">
      <alignment horizontal="center" vertical="center" wrapText="1"/>
    </xf>
    <xf numFmtId="0" fontId="0" fillId="0" borderId="2" xfId="0" applyBorder="1"/>
    <xf numFmtId="9" fontId="28" fillId="11" borderId="21" xfId="3" applyFont="1" applyFill="1" applyBorder="1" applyAlignment="1">
      <alignment horizontal="center" vertical="center" wrapText="1"/>
    </xf>
    <xf numFmtId="0" fontId="0" fillId="0" borderId="5" xfId="0" applyBorder="1"/>
    <xf numFmtId="0" fontId="0" fillId="0" borderId="0" xfId="0" applyBorder="1"/>
    <xf numFmtId="0" fontId="14" fillId="0" borderId="0" xfId="0" applyFont="1" applyBorder="1"/>
    <xf numFmtId="0" fontId="15" fillId="0" borderId="0" xfId="4" applyBorder="1"/>
    <xf numFmtId="0" fontId="0" fillId="0" borderId="0" xfId="0" applyBorder="1" applyAlignment="1">
      <alignment vertical="center"/>
    </xf>
    <xf numFmtId="0" fontId="2" fillId="0" borderId="22" xfId="0" applyFont="1" applyFill="1" applyBorder="1" applyAlignment="1"/>
    <xf numFmtId="0" fontId="3" fillId="0" borderId="22" xfId="0" applyFont="1" applyFill="1" applyBorder="1" applyAlignment="1">
      <alignment horizontal="center" vertical="center" wrapText="1"/>
    </xf>
    <xf numFmtId="0" fontId="6" fillId="0" borderId="23" xfId="0" applyFont="1" applyFill="1" applyBorder="1" applyAlignment="1">
      <alignment horizontal="left" vertical="center" wrapText="1" readingOrder="1"/>
    </xf>
    <xf numFmtId="0" fontId="6" fillId="0" borderId="22" xfId="0" applyFont="1" applyFill="1" applyBorder="1" applyAlignment="1">
      <alignment horizontal="left" vertical="center" wrapText="1" readingOrder="1"/>
    </xf>
    <xf numFmtId="0" fontId="4" fillId="0" borderId="22" xfId="0" applyFont="1" applyBorder="1"/>
    <xf numFmtId="0" fontId="7" fillId="0" borderId="22" xfId="4" applyFont="1" applyBorder="1"/>
    <xf numFmtId="9" fontId="34" fillId="11" borderId="2" xfId="3" applyFont="1" applyFill="1" applyBorder="1" applyAlignment="1">
      <alignment horizontal="center" vertical="center"/>
    </xf>
    <xf numFmtId="3" fontId="34" fillId="11" borderId="2" xfId="0" applyNumberFormat="1" applyFont="1" applyFill="1" applyBorder="1" applyAlignment="1">
      <alignment horizontal="center" vertical="center"/>
    </xf>
    <xf numFmtId="3" fontId="35" fillId="12" borderId="2" xfId="0" applyNumberFormat="1" applyFont="1" applyFill="1" applyBorder="1" applyAlignment="1">
      <alignment horizontal="center" vertical="center"/>
    </xf>
    <xf numFmtId="3" fontId="35" fillId="12" borderId="2" xfId="1" applyNumberFormat="1" applyFont="1" applyFill="1" applyBorder="1" applyAlignment="1">
      <alignment horizontal="center" vertical="center" shrinkToFit="1"/>
    </xf>
    <xf numFmtId="3" fontId="34" fillId="11" borderId="2" xfId="1" applyNumberFormat="1" applyFont="1" applyFill="1" applyBorder="1" applyAlignment="1">
      <alignment horizontal="center" vertical="center" shrinkToFit="1"/>
    </xf>
    <xf numFmtId="3" fontId="4" fillId="11" borderId="2" xfId="0" applyNumberFormat="1" applyFont="1" applyFill="1" applyBorder="1" applyAlignment="1">
      <alignment horizontal="center" vertical="center" wrapText="1"/>
    </xf>
    <xf numFmtId="3" fontId="13" fillId="6" borderId="2" xfId="0" applyNumberFormat="1" applyFont="1" applyFill="1" applyBorder="1" applyAlignment="1">
      <alignment horizontal="center" vertical="center" shrinkToFit="1"/>
    </xf>
    <xf numFmtId="3" fontId="19" fillId="6" borderId="2" xfId="4" applyNumberFormat="1" applyFont="1" applyFill="1" applyBorder="1" applyAlignment="1">
      <alignment horizontal="center" vertical="center"/>
    </xf>
    <xf numFmtId="3" fontId="19" fillId="0" borderId="2" xfId="4" applyNumberFormat="1" applyFont="1" applyBorder="1" applyAlignment="1">
      <alignment horizontal="center" vertical="center"/>
    </xf>
    <xf numFmtId="3" fontId="19" fillId="0" borderId="2" xfId="4" applyNumberFormat="1" applyFont="1" applyFill="1" applyBorder="1" applyAlignment="1">
      <alignment horizontal="center" vertical="center"/>
    </xf>
    <xf numFmtId="3" fontId="13" fillId="11" borderId="2" xfId="0" applyNumberFormat="1" applyFont="1" applyFill="1" applyBorder="1" applyAlignment="1">
      <alignment horizontal="center" vertical="center" wrapText="1"/>
    </xf>
    <xf numFmtId="9" fontId="13" fillId="11" borderId="2" xfId="3" applyFont="1" applyFill="1" applyBorder="1" applyAlignment="1">
      <alignment horizontal="center" vertical="center"/>
    </xf>
    <xf numFmtId="3" fontId="13" fillId="11" borderId="2" xfId="0" applyNumberFormat="1" applyFont="1" applyFill="1" applyBorder="1" applyAlignment="1">
      <alignment horizontal="center" vertical="center"/>
    </xf>
    <xf numFmtId="3" fontId="18" fillId="12" borderId="2" xfId="0" applyNumberFormat="1" applyFont="1" applyFill="1" applyBorder="1" applyAlignment="1">
      <alignment horizontal="center" vertical="center"/>
    </xf>
    <xf numFmtId="3" fontId="18" fillId="12" borderId="2" xfId="1" applyNumberFormat="1" applyFont="1" applyFill="1" applyBorder="1" applyAlignment="1">
      <alignment horizontal="center" vertical="center" shrinkToFit="1"/>
    </xf>
    <xf numFmtId="3" fontId="13" fillId="11" borderId="2" xfId="1" applyNumberFormat="1" applyFont="1" applyFill="1" applyBorder="1" applyAlignment="1">
      <alignment horizontal="center" vertical="center" shrinkToFit="1"/>
    </xf>
    <xf numFmtId="0" fontId="18" fillId="0" borderId="2" xfId="0" applyFont="1" applyBorder="1" applyAlignment="1">
      <alignment horizontal="center" vertical="center" wrapText="1" readingOrder="1"/>
    </xf>
    <xf numFmtId="3" fontId="13" fillId="0" borderId="2" xfId="0" applyNumberFormat="1" applyFont="1" applyBorder="1" applyAlignment="1">
      <alignment horizontal="center" vertical="center" wrapText="1"/>
    </xf>
    <xf numFmtId="1" fontId="13" fillId="0" borderId="2" xfId="1" applyNumberFormat="1" applyFont="1" applyFill="1" applyBorder="1" applyAlignment="1">
      <alignment horizontal="center" vertical="center"/>
    </xf>
    <xf numFmtId="3" fontId="13" fillId="0" borderId="2" xfId="1" applyNumberFormat="1" applyFont="1" applyFill="1" applyBorder="1" applyAlignment="1">
      <alignment horizontal="center" vertical="center"/>
    </xf>
    <xf numFmtId="3" fontId="18"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xf>
    <xf numFmtId="3" fontId="13" fillId="0" borderId="2" xfId="0" applyNumberFormat="1" applyFont="1" applyBorder="1" applyAlignment="1">
      <alignment horizontal="center" vertical="center" shrinkToFit="1"/>
    </xf>
    <xf numFmtId="0" fontId="18" fillId="6" borderId="6" xfId="0" applyFont="1" applyFill="1" applyBorder="1" applyAlignment="1">
      <alignment horizontal="center" vertical="center" wrapText="1"/>
    </xf>
    <xf numFmtId="3" fontId="30" fillId="11" borderId="2" xfId="0" applyNumberFormat="1" applyFont="1" applyFill="1" applyBorder="1" applyAlignment="1">
      <alignment horizontal="center" vertical="center" wrapText="1"/>
    </xf>
    <xf numFmtId="9" fontId="30" fillId="11" borderId="2" xfId="3" applyFont="1" applyFill="1" applyBorder="1" applyAlignment="1">
      <alignment horizontal="center" vertical="center"/>
    </xf>
    <xf numFmtId="3" fontId="30" fillId="11" borderId="2" xfId="0" applyNumberFormat="1" applyFont="1" applyFill="1" applyBorder="1" applyAlignment="1">
      <alignment horizontal="center" vertical="center"/>
    </xf>
    <xf numFmtId="3" fontId="38" fillId="12" borderId="2" xfId="0" applyNumberFormat="1" applyFont="1" applyFill="1" applyBorder="1" applyAlignment="1">
      <alignment horizontal="center" vertical="center"/>
    </xf>
    <xf numFmtId="3" fontId="38" fillId="12" borderId="2" xfId="1" applyNumberFormat="1" applyFont="1" applyFill="1" applyBorder="1" applyAlignment="1">
      <alignment horizontal="center" vertical="center" shrinkToFit="1"/>
    </xf>
    <xf numFmtId="3" fontId="30" fillId="11" borderId="2" xfId="1" applyNumberFormat="1" applyFont="1" applyFill="1" applyBorder="1" applyAlignment="1">
      <alignment horizontal="center" vertical="center" shrinkToFit="1"/>
    </xf>
    <xf numFmtId="3" fontId="5" fillId="13" borderId="2" xfId="3" applyNumberFormat="1" applyFont="1" applyFill="1" applyBorder="1" applyAlignment="1">
      <alignment horizontal="center" vertical="center"/>
    </xf>
    <xf numFmtId="3" fontId="26" fillId="13" borderId="2" xfId="3" applyNumberFormat="1" applyFont="1" applyFill="1" applyBorder="1" applyAlignment="1">
      <alignment horizontal="center" vertical="center"/>
    </xf>
    <xf numFmtId="3" fontId="5" fillId="13" borderId="2" xfId="0" applyNumberFormat="1" applyFont="1" applyFill="1" applyBorder="1" applyAlignment="1">
      <alignment horizontal="center" vertical="center"/>
    </xf>
    <xf numFmtId="3" fontId="26" fillId="13" borderId="2" xfId="0" applyNumberFormat="1" applyFont="1" applyFill="1" applyBorder="1" applyAlignment="1">
      <alignment horizontal="center" vertical="center"/>
    </xf>
    <xf numFmtId="3" fontId="10" fillId="13" borderId="2" xfId="0" applyNumberFormat="1" applyFont="1" applyFill="1" applyBorder="1" applyAlignment="1">
      <alignment horizontal="center" vertical="center" wrapText="1"/>
    </xf>
    <xf numFmtId="9" fontId="10" fillId="13" borderId="2" xfId="3" applyFont="1" applyFill="1" applyBorder="1" applyAlignment="1">
      <alignment horizontal="center" vertical="center"/>
    </xf>
    <xf numFmtId="3" fontId="10" fillId="13" borderId="2" xfId="0" applyNumberFormat="1" applyFont="1" applyFill="1" applyBorder="1" applyAlignment="1">
      <alignment horizontal="center" vertical="center"/>
    </xf>
    <xf numFmtId="3" fontId="10" fillId="14" borderId="2" xfId="0" applyNumberFormat="1" applyFont="1" applyFill="1" applyBorder="1" applyAlignment="1">
      <alignment horizontal="center" vertical="center"/>
    </xf>
    <xf numFmtId="3" fontId="10" fillId="14" borderId="2" xfId="1" applyNumberFormat="1" applyFont="1" applyFill="1" applyBorder="1" applyAlignment="1">
      <alignment horizontal="center" vertical="center" shrinkToFit="1"/>
    </xf>
    <xf numFmtId="3" fontId="10" fillId="13" borderId="2" xfId="1" applyNumberFormat="1" applyFont="1" applyFill="1" applyBorder="1" applyAlignment="1">
      <alignment horizontal="center" vertical="center" shrinkToFit="1"/>
    </xf>
    <xf numFmtId="3" fontId="41" fillId="13" borderId="2" xfId="1" applyNumberFormat="1" applyFont="1" applyFill="1" applyBorder="1" applyAlignment="1">
      <alignment horizontal="center" vertical="center" shrinkToFit="1"/>
    </xf>
    <xf numFmtId="3" fontId="17" fillId="11" borderId="10" xfId="1" applyNumberFormat="1" applyFont="1" applyFill="1" applyBorder="1" applyAlignment="1">
      <alignment horizontal="center" vertical="center" shrinkToFit="1"/>
    </xf>
    <xf numFmtId="0" fontId="0" fillId="0" borderId="0" xfId="0" applyAlignment="1">
      <alignment vertical="center" wrapText="1"/>
    </xf>
    <xf numFmtId="0" fontId="0" fillId="0" borderId="0" xfId="0" applyFill="1" applyBorder="1" applyAlignment="1">
      <alignment vertical="center" wrapText="1"/>
    </xf>
    <xf numFmtId="0" fontId="0" fillId="0" borderId="2" xfId="0" applyBorder="1" applyAlignment="1">
      <alignment vertical="center" wrapText="1"/>
    </xf>
    <xf numFmtId="0" fontId="14" fillId="0" borderId="0" xfId="0" applyFont="1" applyAlignment="1">
      <alignment vertical="center" wrapText="1"/>
    </xf>
    <xf numFmtId="0" fontId="15" fillId="0" borderId="0" xfId="4" applyAlignment="1">
      <alignment vertical="center" wrapText="1"/>
    </xf>
    <xf numFmtId="0" fontId="13" fillId="0" borderId="0" xfId="0" applyFont="1" applyAlignment="1">
      <alignment vertical="center" wrapText="1"/>
    </xf>
    <xf numFmtId="3" fontId="4" fillId="0" borderId="2" xfId="0" applyNumberFormat="1" applyFont="1" applyBorder="1" applyAlignment="1">
      <alignment horizontal="center" vertical="center"/>
    </xf>
    <xf numFmtId="0" fontId="42" fillId="0" borderId="0" xfId="0" applyFont="1" applyAlignment="1">
      <alignment horizontal="center" vertical="center" wrapText="1"/>
    </xf>
    <xf numFmtId="0" fontId="42" fillId="0" borderId="0" xfId="0" applyFont="1"/>
    <xf numFmtId="0" fontId="42" fillId="0" borderId="0" xfId="0" applyFont="1" applyAlignment="1">
      <alignment wrapText="1"/>
    </xf>
    <xf numFmtId="0" fontId="42" fillId="0" borderId="0" xfId="0" applyFont="1" applyAlignment="1">
      <alignment vertical="center" wrapText="1"/>
    </xf>
    <xf numFmtId="3" fontId="17" fillId="15" borderId="2" xfId="0" applyNumberFormat="1" applyFont="1" applyFill="1" applyBorder="1" applyAlignment="1">
      <alignment horizontal="center" vertical="center"/>
    </xf>
    <xf numFmtId="0" fontId="17" fillId="6" borderId="2" xfId="0" applyFont="1" applyFill="1" applyBorder="1" applyAlignment="1">
      <alignment horizontal="center" vertical="center"/>
    </xf>
    <xf numFmtId="3" fontId="17" fillId="0" borderId="2" xfId="1" applyNumberFormat="1" applyFont="1" applyFill="1" applyBorder="1" applyAlignment="1">
      <alignment horizontal="center" vertical="center" shrinkToFit="1"/>
    </xf>
    <xf numFmtId="9" fontId="28" fillId="3" borderId="16" xfId="3" applyFont="1" applyFill="1" applyBorder="1" applyAlignment="1">
      <alignment vertical="center" wrapText="1"/>
    </xf>
    <xf numFmtId="3" fontId="17" fillId="6" borderId="10" xfId="0" applyNumberFormat="1" applyFont="1" applyFill="1" applyBorder="1" applyAlignment="1">
      <alignment horizontal="center" vertical="center"/>
    </xf>
    <xf numFmtId="3" fontId="17" fillId="11" borderId="2" xfId="1" applyNumberFormat="1" applyFont="1" applyFill="1" applyBorder="1" applyAlignment="1">
      <alignment vertical="center" shrinkToFit="1"/>
    </xf>
    <xf numFmtId="9" fontId="28" fillId="11" borderId="2" xfId="3" applyFont="1" applyFill="1" applyBorder="1" applyAlignment="1">
      <alignment vertical="center" wrapText="1"/>
    </xf>
    <xf numFmtId="0" fontId="4"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9" fillId="0" borderId="2" xfId="4" applyFont="1" applyBorder="1" applyAlignment="1">
      <alignment horizontal="center" vertical="center" wrapText="1"/>
    </xf>
    <xf numFmtId="0" fontId="9" fillId="3" borderId="2" xfId="4" applyFont="1" applyFill="1" applyBorder="1" applyAlignment="1">
      <alignment horizontal="center" vertical="center" wrapText="1" readingOrder="1"/>
    </xf>
    <xf numFmtId="0" fontId="9" fillId="0" borderId="2" xfId="0" applyFont="1" applyFill="1" applyBorder="1" applyAlignment="1">
      <alignment horizontal="center" vertical="center" wrapText="1"/>
    </xf>
    <xf numFmtId="0" fontId="13" fillId="3" borderId="2"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3" fontId="4" fillId="6" borderId="2" xfId="0" applyNumberFormat="1" applyFont="1" applyFill="1" applyBorder="1" applyAlignment="1">
      <alignment vertical="center" wrapText="1"/>
    </xf>
    <xf numFmtId="3" fontId="19" fillId="0" borderId="2" xfId="1" applyNumberFormat="1" applyFont="1" applyFill="1" applyBorder="1" applyAlignment="1">
      <alignment horizontal="center" vertical="center"/>
    </xf>
    <xf numFmtId="3" fontId="19" fillId="0" borderId="2" xfId="1" applyNumberFormat="1" applyFont="1" applyFill="1" applyBorder="1" applyAlignment="1">
      <alignment horizontal="center" vertical="center" wrapText="1"/>
    </xf>
    <xf numFmtId="3" fontId="19" fillId="0" borderId="2" xfId="1" applyNumberFormat="1" applyFont="1" applyFill="1" applyBorder="1" applyAlignment="1">
      <alignment horizontal="center" vertical="center" shrinkToFit="1"/>
    </xf>
    <xf numFmtId="4" fontId="13" fillId="0" borderId="2" xfId="1" applyNumberFormat="1" applyFont="1" applyFill="1" applyBorder="1" applyAlignment="1">
      <alignment horizontal="center" vertical="center" shrinkToFit="1"/>
    </xf>
    <xf numFmtId="4" fontId="13" fillId="11" borderId="2" xfId="1" applyNumberFormat="1" applyFont="1" applyFill="1" applyBorder="1" applyAlignment="1">
      <alignment horizontal="center" vertical="center" shrinkToFit="1"/>
    </xf>
    <xf numFmtId="3" fontId="6" fillId="0" borderId="2" xfId="0" applyNumberFormat="1" applyFont="1" applyFill="1" applyBorder="1" applyAlignment="1">
      <alignment horizontal="center" vertical="center"/>
    </xf>
    <xf numFmtId="3" fontId="19" fillId="3" borderId="2" xfId="1" applyNumberFormat="1" applyFont="1" applyFill="1" applyBorder="1" applyAlignment="1">
      <alignment horizontal="center" vertical="center"/>
    </xf>
    <xf numFmtId="2" fontId="13" fillId="0" borderId="2" xfId="3" applyNumberFormat="1" applyFont="1" applyBorder="1" applyAlignment="1">
      <alignment horizontal="center" vertical="center" wrapText="1"/>
    </xf>
    <xf numFmtId="0" fontId="13" fillId="0" borderId="2" xfId="3" applyNumberFormat="1" applyFont="1" applyBorder="1" applyAlignment="1">
      <alignment horizontal="center" vertical="center" wrapText="1"/>
    </xf>
    <xf numFmtId="0" fontId="13" fillId="11" borderId="2" xfId="3"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xf>
    <xf numFmtId="3" fontId="13" fillId="6" borderId="2" xfId="0" applyNumberFormat="1" applyFont="1" applyFill="1" applyBorder="1" applyAlignment="1">
      <alignment horizontal="center" vertical="center"/>
    </xf>
    <xf numFmtId="3" fontId="18" fillId="10" borderId="2" xfId="0" applyNumberFormat="1" applyFont="1" applyFill="1" applyBorder="1" applyAlignment="1">
      <alignment horizontal="center" vertical="center"/>
    </xf>
    <xf numFmtId="3" fontId="18" fillId="0" borderId="2" xfId="0" applyNumberFormat="1" applyFont="1" applyFill="1" applyBorder="1" applyAlignment="1">
      <alignment horizontal="center" vertical="center"/>
    </xf>
    <xf numFmtId="3" fontId="18" fillId="0" borderId="2" xfId="0" applyNumberFormat="1" applyFont="1" applyFill="1" applyBorder="1" applyAlignment="1">
      <alignment horizontal="center" vertical="center" wrapText="1"/>
    </xf>
    <xf numFmtId="3" fontId="13" fillId="0" borderId="2" xfId="3" applyNumberFormat="1" applyFont="1" applyFill="1" applyBorder="1" applyAlignment="1">
      <alignment horizontal="center" vertical="center" shrinkToFit="1"/>
    </xf>
    <xf numFmtId="3" fontId="18" fillId="0" borderId="2" xfId="3" applyNumberFormat="1" applyFont="1" applyFill="1" applyBorder="1" applyAlignment="1">
      <alignment horizontal="center" vertical="center" shrinkToFit="1"/>
    </xf>
    <xf numFmtId="9" fontId="18" fillId="12"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readingOrder="1"/>
    </xf>
    <xf numFmtId="3" fontId="16" fillId="0" borderId="2" xfId="1" applyNumberFormat="1" applyFont="1" applyFill="1" applyBorder="1" applyAlignment="1">
      <alignment horizontal="center" vertical="center"/>
    </xf>
    <xf numFmtId="1" fontId="16" fillId="0" borderId="2" xfId="1" applyNumberFormat="1" applyFont="1" applyFill="1" applyBorder="1" applyAlignment="1">
      <alignment horizontal="center" vertical="center"/>
    </xf>
    <xf numFmtId="9" fontId="17" fillId="0"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3" fontId="19" fillId="6" borderId="2" xfId="0" applyNumberFormat="1" applyFont="1" applyFill="1" applyBorder="1" applyAlignment="1">
      <alignment horizontal="center" vertical="center"/>
    </xf>
    <xf numFmtId="3" fontId="19" fillId="6" borderId="2" xfId="0" applyNumberFormat="1" applyFont="1" applyFill="1" applyBorder="1" applyAlignment="1">
      <alignment horizontal="center" vertical="center" shrinkToFit="1"/>
    </xf>
    <xf numFmtId="3" fontId="19" fillId="9" borderId="2" xfId="1" applyNumberFormat="1" applyFont="1" applyFill="1" applyBorder="1" applyAlignment="1">
      <alignment horizontal="center" vertical="center" shrinkToFit="1"/>
    </xf>
    <xf numFmtId="3" fontId="19" fillId="9" borderId="2" xfId="1" applyNumberFormat="1" applyFont="1" applyFill="1" applyBorder="1" applyAlignment="1">
      <alignment horizontal="center" vertical="center"/>
    </xf>
    <xf numFmtId="3" fontId="19" fillId="0" borderId="2" xfId="1" applyNumberFormat="1" applyFont="1" applyBorder="1" applyAlignment="1">
      <alignment horizontal="center" vertical="center" wrapText="1"/>
    </xf>
    <xf numFmtId="2" fontId="18" fillId="0" borderId="2" xfId="0" applyNumberFormat="1" applyFont="1" applyBorder="1" applyAlignment="1">
      <alignment horizontal="center" vertical="center" wrapText="1"/>
    </xf>
    <xf numFmtId="2" fontId="18" fillId="11" borderId="2" xfId="3" applyNumberFormat="1" applyFont="1" applyFill="1" applyBorder="1" applyAlignment="1">
      <alignment horizontal="center" vertical="center" wrapText="1"/>
    </xf>
    <xf numFmtId="3" fontId="17" fillId="6" borderId="2" xfId="0" applyNumberFormat="1" applyFont="1" applyFill="1" applyBorder="1" applyAlignment="1">
      <alignment horizontal="center" vertical="center"/>
    </xf>
    <xf numFmtId="3" fontId="17" fillId="0" borderId="2" xfId="0" applyNumberFormat="1" applyFont="1" applyFill="1" applyBorder="1" applyAlignment="1">
      <alignment horizontal="center" vertical="center"/>
    </xf>
    <xf numFmtId="3" fontId="17" fillId="6" borderId="2" xfId="0" applyNumberFormat="1" applyFont="1" applyFill="1" applyBorder="1" applyAlignment="1">
      <alignment horizontal="center" vertical="center" shrinkToFit="1"/>
    </xf>
    <xf numFmtId="3"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xf>
    <xf numFmtId="3" fontId="16" fillId="0" borderId="2" xfId="0" applyNumberFormat="1" applyFont="1" applyBorder="1" applyAlignment="1">
      <alignment horizontal="center" vertical="center" wrapText="1"/>
    </xf>
    <xf numFmtId="3" fontId="16" fillId="0" borderId="2" xfId="0" applyNumberFormat="1" applyFont="1" applyFill="1" applyBorder="1" applyAlignment="1">
      <alignment horizontal="center" vertical="center" wrapText="1"/>
    </xf>
    <xf numFmtId="3" fontId="17" fillId="11" borderId="2" xfId="0" applyNumberFormat="1" applyFont="1" applyFill="1" applyBorder="1" applyAlignment="1">
      <alignment horizontal="center" vertical="center"/>
    </xf>
    <xf numFmtId="9" fontId="17" fillId="11" borderId="2" xfId="3" applyFont="1" applyFill="1" applyBorder="1" applyAlignment="1">
      <alignment horizontal="center" vertical="center"/>
    </xf>
    <xf numFmtId="9" fontId="34" fillId="11" borderId="2" xfId="3" applyFont="1" applyFill="1" applyBorder="1" applyAlignment="1">
      <alignment horizontal="center" vertical="center"/>
    </xf>
    <xf numFmtId="0" fontId="13" fillId="16" borderId="2" xfId="3" applyNumberFormat="1" applyFont="1" applyFill="1" applyBorder="1" applyAlignment="1">
      <alignment horizontal="center" vertical="center" wrapText="1"/>
    </xf>
    <xf numFmtId="3" fontId="17" fillId="0" borderId="2" xfId="3" applyNumberFormat="1" applyFont="1" applyFill="1" applyBorder="1" applyAlignment="1">
      <alignment horizontal="center" vertical="center"/>
    </xf>
    <xf numFmtId="3" fontId="17" fillId="0" borderId="2" xfId="3" applyNumberFormat="1" applyFont="1" applyFill="1" applyBorder="1" applyAlignment="1">
      <alignment horizontal="center" vertical="center"/>
    </xf>
    <xf numFmtId="3" fontId="35" fillId="3" borderId="2" xfId="0" applyNumberFormat="1" applyFont="1" applyFill="1" applyBorder="1" applyAlignment="1">
      <alignment horizontal="center" vertical="center" wrapText="1"/>
    </xf>
    <xf numFmtId="3" fontId="17" fillId="6" borderId="2" xfId="3" applyNumberFormat="1" applyFont="1" applyFill="1" applyBorder="1" applyAlignment="1">
      <alignment horizontal="center" vertical="center"/>
    </xf>
    <xf numFmtId="0" fontId="12" fillId="3" borderId="2" xfId="0" applyFont="1" applyFill="1" applyBorder="1" applyAlignment="1">
      <alignment horizontal="center" vertical="center"/>
    </xf>
    <xf numFmtId="0" fontId="12" fillId="0" borderId="2" xfId="0" applyFont="1" applyBorder="1" applyAlignment="1">
      <alignment horizontal="center" vertical="center" wrapText="1"/>
    </xf>
    <xf numFmtId="0" fontId="12" fillId="8" borderId="2" xfId="0" applyFont="1" applyFill="1" applyBorder="1" applyAlignment="1">
      <alignment horizontal="center" vertical="center" wrapText="1"/>
    </xf>
    <xf numFmtId="9" fontId="13" fillId="11" borderId="2" xfId="3" applyFont="1" applyFill="1" applyBorder="1" applyAlignment="1">
      <alignment horizontal="center" vertical="center"/>
    </xf>
    <xf numFmtId="9" fontId="30" fillId="11" borderId="2" xfId="3" applyFont="1" applyFill="1" applyBorder="1" applyAlignment="1">
      <alignment horizontal="center" vertical="center"/>
    </xf>
    <xf numFmtId="0" fontId="17" fillId="3" borderId="2" xfId="0" applyFont="1" applyFill="1" applyBorder="1" applyAlignment="1">
      <alignment horizontal="center" vertical="center"/>
    </xf>
    <xf numFmtId="3" fontId="13" fillId="0" borderId="2" xfId="0" applyNumberFormat="1" applyFont="1" applyFill="1" applyBorder="1" applyAlignment="1">
      <alignment horizontal="center" vertical="center" wrapText="1"/>
    </xf>
    <xf numFmtId="3" fontId="18" fillId="0" borderId="2" xfId="0" applyNumberFormat="1" applyFont="1" applyBorder="1" applyAlignment="1">
      <alignment horizontal="center" vertical="center" wrapText="1"/>
    </xf>
    <xf numFmtId="3" fontId="19" fillId="0" borderId="2" xfId="1" applyNumberFormat="1" applyFont="1" applyBorder="1" applyAlignment="1">
      <alignment horizontal="center" vertical="center" shrinkToFit="1"/>
    </xf>
    <xf numFmtId="3" fontId="19" fillId="8" borderId="2" xfId="1" applyNumberFormat="1" applyFont="1" applyFill="1" applyBorder="1" applyAlignment="1">
      <alignment horizontal="center" vertical="center" shrinkToFit="1"/>
    </xf>
    <xf numFmtId="3" fontId="19" fillId="3" borderId="2" xfId="1" applyNumberFormat="1" applyFont="1" applyFill="1" applyBorder="1" applyAlignment="1">
      <alignment horizontal="center" vertical="center" shrinkToFit="1"/>
    </xf>
    <xf numFmtId="0" fontId="13" fillId="0" borderId="2" xfId="3" applyNumberFormat="1" applyFont="1" applyBorder="1" applyAlignment="1">
      <alignment horizontal="center" vertical="center" wrapText="1"/>
    </xf>
    <xf numFmtId="0" fontId="13" fillId="11" borderId="2" xfId="3" applyNumberFormat="1" applyFont="1" applyFill="1" applyBorder="1" applyAlignment="1">
      <alignment horizontal="center" vertical="center" wrapText="1"/>
    </xf>
    <xf numFmtId="9" fontId="28" fillId="3" borderId="10" xfId="3" applyFont="1" applyFill="1" applyBorder="1" applyAlignment="1">
      <alignment horizontal="center" vertical="center" wrapText="1"/>
    </xf>
    <xf numFmtId="9" fontId="28" fillId="3" borderId="16" xfId="3" applyFont="1" applyFill="1" applyBorder="1" applyAlignment="1">
      <alignment horizontal="center" vertical="center" wrapText="1"/>
    </xf>
    <xf numFmtId="9" fontId="28" fillId="3" borderId="2" xfId="3" applyFont="1" applyFill="1" applyBorder="1" applyAlignment="1">
      <alignment horizontal="center" vertical="center" wrapText="1"/>
    </xf>
    <xf numFmtId="0" fontId="13" fillId="0" borderId="11"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3" fillId="0" borderId="2" xfId="0" applyFont="1" applyFill="1" applyBorder="1" applyAlignment="1">
      <alignment horizontal="left" vertical="center" wrapText="1"/>
    </xf>
    <xf numFmtId="9" fontId="28" fillId="3" borderId="21" xfId="3" applyFont="1" applyFill="1" applyBorder="1" applyAlignment="1">
      <alignment horizontal="center" vertical="center" wrapText="1"/>
    </xf>
    <xf numFmtId="0" fontId="40" fillId="13" borderId="2"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2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20" fillId="0" borderId="2" xfId="0" applyFont="1" applyBorder="1" applyAlignment="1">
      <alignment horizontal="left" vertical="center" wrapText="1"/>
    </xf>
    <xf numFmtId="0" fontId="7" fillId="0" borderId="1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19" fillId="6" borderId="3" xfId="0" applyFont="1" applyFill="1" applyBorder="1" applyAlignment="1">
      <alignment horizontal="justify" vertical="top"/>
    </xf>
    <xf numFmtId="0" fontId="19" fillId="6" borderId="4" xfId="0" applyFont="1" applyFill="1" applyBorder="1" applyAlignment="1">
      <alignment horizontal="justify" vertical="top"/>
    </xf>
    <xf numFmtId="0" fontId="19" fillId="6" borderId="5" xfId="0" applyFont="1" applyFill="1" applyBorder="1" applyAlignment="1">
      <alignment horizontal="justify" vertical="top"/>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9" fontId="9" fillId="0" borderId="10" xfId="3" applyFont="1" applyFill="1" applyBorder="1" applyAlignment="1">
      <alignment horizontal="center" vertical="center" wrapText="1"/>
    </xf>
    <xf numFmtId="9" fontId="9" fillId="0" borderId="16" xfId="3"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2" xfId="0" applyFont="1" applyBorder="1" applyAlignment="1">
      <alignment horizontal="left" vertical="center" wrapText="1"/>
    </xf>
    <xf numFmtId="0" fontId="20" fillId="0" borderId="20" xfId="0" applyFont="1" applyBorder="1" applyAlignment="1">
      <alignment horizontal="left" vertical="center" wrapText="1"/>
    </xf>
    <xf numFmtId="0" fontId="20" fillId="0" borderId="0" xfId="0" applyFont="1" applyBorder="1" applyAlignment="1">
      <alignment horizontal="left" vertical="center" wrapText="1"/>
    </xf>
    <xf numFmtId="0" fontId="20" fillId="0" borderId="2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7"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6" xfId="0" applyFont="1" applyBorder="1" applyAlignment="1">
      <alignment horizontal="center" vertical="center" wrapText="1"/>
    </xf>
    <xf numFmtId="9" fontId="27" fillId="0" borderId="10" xfId="3" applyFont="1" applyFill="1" applyBorder="1" applyAlignment="1">
      <alignment horizontal="center" vertical="center" wrapText="1"/>
    </xf>
    <xf numFmtId="9" fontId="27" fillId="0" borderId="16" xfId="3" applyFont="1" applyFill="1" applyBorder="1" applyAlignment="1">
      <alignment horizontal="center" vertical="center" wrapText="1"/>
    </xf>
    <xf numFmtId="0" fontId="0" fillId="0" borderId="22" xfId="0" applyBorder="1" applyAlignment="1">
      <alignment horizontal="center" vertical="center" wrapText="1"/>
    </xf>
    <xf numFmtId="0" fontId="15" fillId="0" borderId="22" xfId="4" applyBorder="1" applyAlignment="1">
      <alignment horizontal="center" vertical="center" wrapText="1"/>
    </xf>
    <xf numFmtId="0" fontId="27" fillId="0" borderId="3" xfId="0" applyFont="1" applyFill="1" applyBorder="1" applyAlignment="1">
      <alignment horizontal="center" vertical="center" wrapText="1" readingOrder="1"/>
    </xf>
    <xf numFmtId="0" fontId="27" fillId="0" borderId="4" xfId="0" applyFont="1" applyFill="1" applyBorder="1" applyAlignment="1">
      <alignment horizontal="center" vertical="center" wrapText="1" readingOrder="1"/>
    </xf>
    <xf numFmtId="0" fontId="27" fillId="0" borderId="5" xfId="0" applyFont="1" applyFill="1" applyBorder="1" applyAlignment="1">
      <alignment horizontal="center" vertical="center" wrapText="1" readingOrder="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2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20" fillId="0" borderId="11"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15" xfId="0" applyFont="1" applyFill="1" applyBorder="1" applyAlignment="1">
      <alignment horizontal="left" vertical="center" wrapText="1"/>
    </xf>
    <xf numFmtId="43" fontId="7" fillId="0" borderId="10" xfId="1" applyFont="1" applyFill="1" applyBorder="1" applyAlignment="1">
      <alignment horizontal="center" vertical="center"/>
    </xf>
    <xf numFmtId="43" fontId="7" fillId="0" borderId="21" xfId="1" applyFont="1" applyFill="1" applyBorder="1" applyAlignment="1">
      <alignment horizontal="center" vertical="center"/>
    </xf>
    <xf numFmtId="43" fontId="7" fillId="0" borderId="16" xfId="1" applyFont="1" applyFill="1" applyBorder="1" applyAlignment="1">
      <alignment horizontal="center" vertical="center"/>
    </xf>
    <xf numFmtId="9" fontId="26" fillId="13" borderId="2" xfId="3"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9" fontId="36" fillId="3" borderId="10" xfId="3" applyFont="1" applyFill="1" applyBorder="1" applyAlignment="1">
      <alignment horizontal="center" vertical="center" wrapText="1"/>
    </xf>
    <xf numFmtId="9" fontId="36" fillId="3" borderId="16" xfId="3" applyFont="1" applyFill="1" applyBorder="1" applyAlignment="1">
      <alignment horizontal="center" vertical="center" wrapText="1"/>
    </xf>
    <xf numFmtId="0" fontId="19" fillId="0" borderId="3" xfId="0" applyFont="1" applyFill="1" applyBorder="1" applyAlignment="1">
      <alignment horizontal="justify" vertical="top"/>
    </xf>
    <xf numFmtId="0" fontId="19" fillId="0" borderId="4" xfId="0" applyFont="1" applyFill="1" applyBorder="1" applyAlignment="1">
      <alignment horizontal="justify" vertical="top"/>
    </xf>
    <xf numFmtId="0" fontId="19" fillId="0" borderId="5" xfId="0" applyFont="1" applyFill="1" applyBorder="1" applyAlignment="1">
      <alignment horizontal="justify" vertical="top"/>
    </xf>
    <xf numFmtId="9" fontId="36" fillId="6" borderId="10" xfId="3" applyFont="1" applyFill="1" applyBorder="1" applyAlignment="1">
      <alignment horizontal="center" vertical="center" wrapText="1"/>
    </xf>
    <xf numFmtId="9" fontId="36" fillId="6" borderId="16" xfId="3" applyFont="1" applyFill="1" applyBorder="1" applyAlignment="1">
      <alignment horizontal="center" vertical="center" wrapText="1"/>
    </xf>
    <xf numFmtId="0" fontId="7" fillId="3" borderId="3" xfId="0" applyFont="1" applyFill="1" applyBorder="1" applyAlignment="1">
      <alignment horizontal="center" vertical="center" wrapText="1" readingOrder="1"/>
    </xf>
    <xf numFmtId="0" fontId="7" fillId="3" borderId="4"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9" fontId="7" fillId="3" borderId="3" xfId="0" applyNumberFormat="1" applyFont="1" applyFill="1" applyBorder="1" applyAlignment="1">
      <alignment horizontal="center" vertical="center" wrapText="1" readingOrder="1"/>
    </xf>
    <xf numFmtId="9" fontId="7" fillId="3" borderId="5" xfId="0" applyNumberFormat="1" applyFont="1" applyFill="1" applyBorder="1" applyAlignment="1">
      <alignment horizontal="center" vertical="center" wrapText="1" readingOrder="1"/>
    </xf>
    <xf numFmtId="0" fontId="19" fillId="0" borderId="11"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5" xfId="0" applyFont="1" applyFill="1" applyBorder="1" applyAlignment="1">
      <alignment horizontal="center" vertical="center" wrapText="1" readingOrder="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9" fontId="9" fillId="0" borderId="10" xfId="3" applyFont="1" applyBorder="1" applyAlignment="1">
      <alignment horizontal="center" vertical="center" wrapText="1"/>
    </xf>
    <xf numFmtId="9" fontId="9" fillId="0" borderId="16" xfId="3" applyFont="1" applyBorder="1" applyAlignment="1">
      <alignment horizontal="center" vertical="center" wrapText="1"/>
    </xf>
    <xf numFmtId="9" fontId="27" fillId="0" borderId="10" xfId="3" applyFont="1" applyBorder="1" applyAlignment="1">
      <alignment horizontal="center" vertical="center" wrapText="1"/>
    </xf>
    <xf numFmtId="9" fontId="27" fillId="0" borderId="16" xfId="3" applyFont="1" applyBorder="1" applyAlignment="1">
      <alignment horizontal="center" vertical="center" wrapText="1"/>
    </xf>
    <xf numFmtId="0" fontId="13" fillId="6" borderId="3" xfId="0" applyFont="1" applyFill="1" applyBorder="1" applyAlignment="1">
      <alignment horizontal="justify" vertical="center" wrapText="1"/>
    </xf>
    <xf numFmtId="0" fontId="13" fillId="6" borderId="4" xfId="0" applyFont="1" applyFill="1" applyBorder="1" applyAlignment="1">
      <alignment horizontal="justify" vertical="center" wrapText="1"/>
    </xf>
    <xf numFmtId="0" fontId="13" fillId="6" borderId="5" xfId="0" applyFont="1" applyFill="1" applyBorder="1" applyAlignment="1">
      <alignment horizontal="justify" vertical="center" wrapText="1"/>
    </xf>
    <xf numFmtId="0" fontId="21" fillId="2" borderId="3" xfId="0" applyFont="1" applyFill="1" applyBorder="1" applyAlignment="1">
      <alignment horizontal="left"/>
    </xf>
    <xf numFmtId="0" fontId="21" fillId="2" borderId="4" xfId="0" applyFont="1" applyFill="1" applyBorder="1" applyAlignment="1">
      <alignment horizontal="left"/>
    </xf>
    <xf numFmtId="0" fontId="21" fillId="2" borderId="5" xfId="0" applyFont="1" applyFill="1" applyBorder="1" applyAlignment="1">
      <alignment horizontal="left"/>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3" fillId="0" borderId="3"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0" fontId="13" fillId="3" borderId="3" xfId="0" applyFont="1" applyFill="1" applyBorder="1" applyAlignment="1">
      <alignment horizontal="justify" vertical="center" wrapText="1" readingOrder="1"/>
    </xf>
    <xf numFmtId="0" fontId="13" fillId="3" borderId="4" xfId="0" applyFont="1" applyFill="1" applyBorder="1" applyAlignment="1">
      <alignment horizontal="justify" vertical="center" wrapText="1" readingOrder="1"/>
    </xf>
    <xf numFmtId="0" fontId="13" fillId="3" borderId="5" xfId="0" applyFont="1" applyFill="1" applyBorder="1" applyAlignment="1">
      <alignment horizontal="justify" vertical="center" wrapText="1" readingOrder="1"/>
    </xf>
    <xf numFmtId="0" fontId="13" fillId="3" borderId="3"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0" fontId="13" fillId="3" borderId="5" xfId="0" applyFont="1" applyFill="1" applyBorder="1" applyAlignment="1">
      <alignment horizontal="center" vertical="center" wrapText="1" readingOrder="1"/>
    </xf>
    <xf numFmtId="9" fontId="13" fillId="3" borderId="3" xfId="0" applyNumberFormat="1" applyFont="1" applyFill="1" applyBorder="1" applyAlignment="1">
      <alignment horizontal="center" vertical="center" wrapText="1" readingOrder="1"/>
    </xf>
    <xf numFmtId="9" fontId="13" fillId="3" borderId="5" xfId="0" applyNumberFormat="1" applyFont="1" applyFill="1" applyBorder="1" applyAlignment="1">
      <alignment horizontal="center" vertical="center" wrapText="1" readingOrder="1"/>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9" fontId="28" fillId="6" borderId="10" xfId="3" applyFont="1" applyFill="1" applyBorder="1" applyAlignment="1">
      <alignment horizontal="center" vertical="center" wrapText="1"/>
    </xf>
    <xf numFmtId="9" fontId="28" fillId="6" borderId="16" xfId="3" applyFont="1" applyFill="1" applyBorder="1" applyAlignment="1">
      <alignment horizontal="center" vertical="center" wrapText="1"/>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27" fillId="3" borderId="3" xfId="0" applyFont="1" applyFill="1" applyBorder="1" applyAlignment="1">
      <alignment horizontal="center" vertical="center" wrapText="1" readingOrder="1"/>
    </xf>
    <xf numFmtId="0" fontId="27" fillId="3" borderId="4" xfId="0" applyFont="1" applyFill="1" applyBorder="1" applyAlignment="1">
      <alignment horizontal="center" vertical="center" wrapText="1" readingOrder="1"/>
    </xf>
    <xf numFmtId="0" fontId="27" fillId="3" borderId="5" xfId="0" applyFont="1" applyFill="1" applyBorder="1" applyAlignment="1">
      <alignment horizontal="center" vertical="center" wrapText="1" readingOrder="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0" fillId="0" borderId="11"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2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0" fontId="10" fillId="2" borderId="3" xfId="0"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left"/>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9" fontId="28" fillId="3" borderId="10" xfId="7" applyFont="1" applyFill="1" applyBorder="1" applyAlignment="1">
      <alignment horizontal="center" vertical="center" wrapText="1"/>
    </xf>
    <xf numFmtId="9" fontId="28" fillId="3" borderId="16" xfId="7"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9" fillId="0" borderId="11" xfId="4" applyFont="1" applyBorder="1" applyAlignment="1">
      <alignment horizontal="left" vertical="center" wrapText="1"/>
    </xf>
    <xf numFmtId="0" fontId="19" fillId="0" borderId="9" xfId="4" applyFont="1" applyBorder="1" applyAlignment="1">
      <alignment horizontal="left" vertical="center" wrapText="1"/>
    </xf>
    <xf numFmtId="0" fontId="19" fillId="0" borderId="20" xfId="4" applyFont="1" applyBorder="1" applyAlignment="1">
      <alignment horizontal="left" vertical="center" wrapText="1"/>
    </xf>
    <xf numFmtId="0" fontId="19" fillId="0" borderId="0" xfId="4" applyFont="1" applyBorder="1" applyAlignment="1">
      <alignment horizontal="left" vertical="center" wrapText="1"/>
    </xf>
    <xf numFmtId="0" fontId="19" fillId="0" borderId="13" xfId="4" applyFont="1" applyBorder="1" applyAlignment="1">
      <alignment horizontal="left" vertical="center" wrapText="1"/>
    </xf>
    <xf numFmtId="0" fontId="19" fillId="0" borderId="14" xfId="4" applyFont="1" applyBorder="1" applyAlignment="1">
      <alignment horizontal="left" vertical="center" wrapText="1"/>
    </xf>
    <xf numFmtId="0" fontId="13" fillId="0" borderId="2" xfId="0" applyFont="1" applyBorder="1" applyAlignment="1">
      <alignment horizontal="center" vertical="center" wrapText="1"/>
    </xf>
    <xf numFmtId="0" fontId="9" fillId="0" borderId="10" xfId="4" applyFont="1" applyBorder="1" applyAlignment="1">
      <alignment horizontal="center" vertical="center"/>
    </xf>
    <xf numFmtId="0" fontId="9" fillId="0" borderId="16" xfId="4" applyFont="1" applyBorder="1" applyAlignment="1">
      <alignment horizontal="center" vertical="center"/>
    </xf>
    <xf numFmtId="9" fontId="9" fillId="0" borderId="10" xfId="7" applyFont="1" applyFill="1" applyBorder="1" applyAlignment="1">
      <alignment horizontal="center" vertical="center" wrapText="1"/>
    </xf>
    <xf numFmtId="9" fontId="9" fillId="0" borderId="16" xfId="7" applyFont="1" applyFill="1" applyBorder="1" applyAlignment="1">
      <alignment horizontal="center" vertical="center" wrapText="1"/>
    </xf>
    <xf numFmtId="0" fontId="8" fillId="2" borderId="3"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5" xfId="4" applyFont="1" applyFill="1" applyBorder="1" applyAlignment="1">
      <alignment horizontal="center" vertical="center"/>
    </xf>
    <xf numFmtId="0" fontId="9" fillId="0" borderId="10"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11" xfId="4" applyFont="1" applyBorder="1" applyAlignment="1">
      <alignment horizontal="center" vertical="center"/>
    </xf>
    <xf numFmtId="0" fontId="9" fillId="0" borderId="9" xfId="4" applyFont="1" applyBorder="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4" xfId="4" applyFont="1" applyBorder="1" applyAlignment="1">
      <alignment horizontal="center" vertical="center"/>
    </xf>
    <xf numFmtId="0" fontId="9" fillId="0" borderId="15" xfId="4" applyFont="1" applyBorder="1" applyAlignment="1">
      <alignment horizontal="center" vertical="center"/>
    </xf>
    <xf numFmtId="0" fontId="9" fillId="0" borderId="10" xfId="4" applyFont="1" applyBorder="1" applyAlignment="1">
      <alignment horizontal="center" vertical="center" wrapText="1"/>
    </xf>
    <xf numFmtId="0" fontId="9" fillId="0" borderId="16" xfId="4" applyFont="1" applyBorder="1" applyAlignment="1">
      <alignment horizontal="center" vertical="center" wrapText="1"/>
    </xf>
    <xf numFmtId="0" fontId="19" fillId="0" borderId="3" xfId="4" applyFont="1" applyBorder="1" applyAlignment="1">
      <alignment horizontal="justify" vertical="center" wrapText="1"/>
    </xf>
    <xf numFmtId="0" fontId="19" fillId="0" borderId="4" xfId="4" applyFont="1" applyBorder="1" applyAlignment="1">
      <alignment horizontal="justify" vertical="center" wrapText="1"/>
    </xf>
    <xf numFmtId="0" fontId="19" fillId="0" borderId="5" xfId="4" applyFont="1" applyBorder="1" applyAlignment="1">
      <alignment horizontal="justify" vertical="center" wrapText="1"/>
    </xf>
    <xf numFmtId="9" fontId="27" fillId="3" borderId="10" xfId="3" applyFont="1" applyFill="1" applyBorder="1" applyAlignment="1">
      <alignment horizontal="center" vertical="center" wrapText="1"/>
    </xf>
    <xf numFmtId="9" fontId="27" fillId="3" borderId="16" xfId="3" applyFont="1" applyFill="1" applyBorder="1" applyAlignment="1">
      <alignment horizontal="center" vertical="center" wrapText="1"/>
    </xf>
    <xf numFmtId="0" fontId="10" fillId="2" borderId="2" xfId="4" applyFont="1" applyFill="1" applyBorder="1" applyAlignment="1">
      <alignment horizontal="left" vertical="center"/>
    </xf>
    <xf numFmtId="0" fontId="9" fillId="0" borderId="2" xfId="4" applyFont="1" applyBorder="1" applyAlignment="1">
      <alignment horizontal="center" vertical="center" wrapText="1"/>
    </xf>
    <xf numFmtId="0" fontId="19" fillId="3" borderId="3" xfId="4" applyFont="1" applyFill="1" applyBorder="1" applyAlignment="1">
      <alignment horizontal="justify" vertical="center" wrapText="1" readingOrder="1"/>
    </xf>
    <xf numFmtId="0" fontId="19" fillId="3" borderId="4" xfId="4" applyFont="1" applyFill="1" applyBorder="1" applyAlignment="1">
      <alignment horizontal="justify" vertical="center" wrapText="1" readingOrder="1"/>
    </xf>
    <xf numFmtId="0" fontId="19" fillId="3" borderId="5" xfId="4" applyFont="1" applyFill="1" applyBorder="1" applyAlignment="1">
      <alignment horizontal="justify" vertical="center" wrapText="1" readingOrder="1"/>
    </xf>
    <xf numFmtId="0" fontId="19" fillId="3" borderId="3" xfId="4" applyFont="1" applyFill="1" applyBorder="1" applyAlignment="1">
      <alignment horizontal="center" vertical="center" wrapText="1" readingOrder="1"/>
    </xf>
    <xf numFmtId="0" fontId="19" fillId="3" borderId="4" xfId="4" applyFont="1" applyFill="1" applyBorder="1" applyAlignment="1">
      <alignment horizontal="center" vertical="center" wrapText="1" readingOrder="1"/>
    </xf>
    <xf numFmtId="0" fontId="19" fillId="3" borderId="5" xfId="4" applyFont="1" applyFill="1" applyBorder="1" applyAlignment="1">
      <alignment horizontal="center" vertical="center" wrapText="1" readingOrder="1"/>
    </xf>
    <xf numFmtId="9" fontId="19" fillId="3" borderId="3" xfId="4" applyNumberFormat="1" applyFont="1" applyFill="1" applyBorder="1" applyAlignment="1">
      <alignment horizontal="center" vertical="center" wrapText="1" readingOrder="1"/>
    </xf>
    <xf numFmtId="9" fontId="19" fillId="3" borderId="5" xfId="4" applyNumberFormat="1" applyFont="1" applyFill="1" applyBorder="1" applyAlignment="1">
      <alignment horizontal="center" vertical="center" wrapText="1" readingOrder="1"/>
    </xf>
    <xf numFmtId="0" fontId="10" fillId="2" borderId="2" xfId="4" applyFont="1" applyFill="1" applyBorder="1" applyAlignment="1">
      <alignment horizontal="left"/>
    </xf>
    <xf numFmtId="0" fontId="26" fillId="2" borderId="2" xfId="4" applyFont="1" applyFill="1" applyBorder="1" applyAlignment="1">
      <alignment horizontal="center" vertical="center" wrapText="1"/>
    </xf>
    <xf numFmtId="0" fontId="26" fillId="2" borderId="2" xfId="4" applyFont="1" applyFill="1" applyBorder="1" applyAlignment="1">
      <alignment horizontal="center" vertical="center"/>
    </xf>
    <xf numFmtId="0" fontId="17" fillId="3" borderId="3" xfId="4" applyFont="1" applyFill="1" applyBorder="1" applyAlignment="1">
      <alignment horizontal="center" vertical="center" wrapText="1" readingOrder="1"/>
    </xf>
    <xf numFmtId="0" fontId="17" fillId="3" borderId="4" xfId="4" applyFont="1" applyFill="1" applyBorder="1" applyAlignment="1">
      <alignment horizontal="center" vertical="center" wrapText="1" readingOrder="1"/>
    </xf>
    <xf numFmtId="0" fontId="17" fillId="3" borderId="5" xfId="4" applyFont="1" applyFill="1" applyBorder="1" applyAlignment="1">
      <alignment horizontal="center" vertical="center" wrapText="1" readingOrder="1"/>
    </xf>
    <xf numFmtId="0" fontId="9" fillId="3" borderId="2" xfId="4" applyFont="1" applyFill="1" applyBorder="1" applyAlignment="1">
      <alignment horizontal="center" vertical="center" wrapText="1" readingOrder="1"/>
    </xf>
    <xf numFmtId="0" fontId="20" fillId="3" borderId="11" xfId="0" applyFont="1" applyFill="1" applyBorder="1" applyAlignment="1">
      <alignment vertical="center" wrapText="1"/>
    </xf>
    <xf numFmtId="0" fontId="20" fillId="3" borderId="9" xfId="0" applyFont="1" applyFill="1" applyBorder="1" applyAlignment="1">
      <alignment vertical="center" wrapText="1"/>
    </xf>
    <xf numFmtId="0" fontId="20" fillId="3" borderId="12" xfId="0" applyFont="1" applyFill="1" applyBorder="1" applyAlignment="1">
      <alignment vertical="center" wrapText="1"/>
    </xf>
    <xf numFmtId="0" fontId="20" fillId="3" borderId="20" xfId="0" applyFont="1" applyFill="1" applyBorder="1" applyAlignment="1">
      <alignment vertical="center" wrapText="1"/>
    </xf>
    <xf numFmtId="0" fontId="20" fillId="3" borderId="0" xfId="0" applyFont="1" applyFill="1" applyAlignment="1">
      <alignment vertical="center" wrapText="1"/>
    </xf>
    <xf numFmtId="0" fontId="20" fillId="3" borderId="22" xfId="0" applyFont="1" applyFill="1" applyBorder="1" applyAlignment="1">
      <alignment vertical="center" wrapText="1"/>
    </xf>
    <xf numFmtId="0" fontId="20" fillId="3" borderId="13" xfId="0" applyFont="1" applyFill="1" applyBorder="1" applyAlignment="1">
      <alignment vertical="center" wrapText="1"/>
    </xf>
    <xf numFmtId="0" fontId="20" fillId="3" borderId="14" xfId="0" applyFont="1" applyFill="1" applyBorder="1" applyAlignment="1">
      <alignment vertical="center" wrapText="1"/>
    </xf>
    <xf numFmtId="0" fontId="20" fillId="3" borderId="15" xfId="0" applyFont="1" applyFill="1" applyBorder="1" applyAlignment="1">
      <alignment vertical="center" wrapText="1"/>
    </xf>
    <xf numFmtId="0" fontId="4" fillId="3" borderId="1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20" xfId="0" applyFont="1" applyBorder="1" applyAlignment="1">
      <alignment vertical="center" wrapText="1"/>
    </xf>
    <xf numFmtId="0" fontId="20" fillId="0" borderId="0" xfId="0" applyFont="1" applyAlignment="1">
      <alignment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2" xfId="0" applyFont="1" applyBorder="1" applyAlignment="1">
      <alignment vertical="center" wrapText="1"/>
    </xf>
    <xf numFmtId="0" fontId="19" fillId="0" borderId="2" xfId="0" applyFont="1" applyBorder="1" applyAlignment="1">
      <alignment vertical="center" wrapText="1"/>
    </xf>
    <xf numFmtId="0" fontId="20" fillId="0" borderId="12" xfId="0" applyFont="1" applyBorder="1" applyAlignment="1">
      <alignment vertical="center" wrapText="1"/>
    </xf>
    <xf numFmtId="0" fontId="20" fillId="0" borderId="22" xfId="0" applyFont="1" applyBorder="1" applyAlignment="1">
      <alignment vertical="center" wrapText="1"/>
    </xf>
    <xf numFmtId="0" fontId="20" fillId="0" borderId="15" xfId="0" applyFont="1" applyBorder="1" applyAlignment="1">
      <alignment vertical="center" wrapText="1"/>
    </xf>
    <xf numFmtId="0" fontId="4" fillId="3" borderId="2" xfId="0" applyFont="1" applyFill="1" applyBorder="1" applyAlignment="1">
      <alignment horizontal="center" vertical="center" wrapText="1"/>
    </xf>
    <xf numFmtId="9" fontId="17" fillId="0" borderId="10" xfId="3" applyFont="1" applyFill="1" applyBorder="1" applyAlignment="1">
      <alignment horizontal="center" vertical="center" shrinkToFit="1"/>
    </xf>
    <xf numFmtId="9" fontId="17" fillId="0" borderId="16" xfId="3" applyFont="1" applyFill="1" applyBorder="1" applyAlignment="1">
      <alignment horizontal="center" vertical="center" shrinkToFit="1"/>
    </xf>
    <xf numFmtId="0" fontId="19" fillId="3" borderId="11" xfId="0" applyFont="1" applyFill="1" applyBorder="1" applyAlignment="1">
      <alignment vertical="center" wrapText="1"/>
    </xf>
    <xf numFmtId="0" fontId="19" fillId="3" borderId="9" xfId="0" applyFont="1" applyFill="1" applyBorder="1" applyAlignment="1">
      <alignment vertical="center" wrapText="1"/>
    </xf>
    <xf numFmtId="0" fontId="19" fillId="3" borderId="12" xfId="0" applyFont="1" applyFill="1" applyBorder="1" applyAlignment="1">
      <alignment vertical="center" wrapText="1"/>
    </xf>
    <xf numFmtId="0" fontId="19" fillId="3" borderId="20" xfId="0" applyFont="1" applyFill="1" applyBorder="1" applyAlignment="1">
      <alignment vertical="center" wrapText="1"/>
    </xf>
    <xf numFmtId="0" fontId="19" fillId="3" borderId="0" xfId="0" applyFont="1" applyFill="1" applyAlignment="1">
      <alignment vertical="center" wrapText="1"/>
    </xf>
    <xf numFmtId="0" fontId="19" fillId="3" borderId="22" xfId="0" applyFont="1" applyFill="1" applyBorder="1" applyAlignment="1">
      <alignment vertical="center" wrapText="1"/>
    </xf>
    <xf numFmtId="0" fontId="19" fillId="3" borderId="13" xfId="0" applyFont="1" applyFill="1" applyBorder="1" applyAlignment="1">
      <alignment vertical="center" wrapText="1"/>
    </xf>
    <xf numFmtId="0" fontId="19" fillId="3" borderId="14" xfId="0" applyFont="1" applyFill="1" applyBorder="1" applyAlignment="1">
      <alignment vertical="center" wrapText="1"/>
    </xf>
    <xf numFmtId="0" fontId="19" fillId="3" borderId="15" xfId="0" applyFont="1" applyFill="1" applyBorder="1" applyAlignment="1">
      <alignment vertical="center" wrapText="1"/>
    </xf>
    <xf numFmtId="0" fontId="19" fillId="0" borderId="9" xfId="0" applyFont="1" applyBorder="1" applyAlignment="1">
      <alignment vertical="center" wrapText="1"/>
    </xf>
    <xf numFmtId="0" fontId="19" fillId="0" borderId="12" xfId="0" applyFont="1" applyBorder="1" applyAlignment="1">
      <alignment vertical="center" wrapText="1"/>
    </xf>
    <xf numFmtId="0" fontId="19" fillId="0" borderId="20"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9" fontId="27" fillId="3" borderId="2" xfId="3" applyFont="1" applyFill="1" applyBorder="1" applyAlignment="1">
      <alignment horizontal="center" vertical="center" wrapText="1"/>
    </xf>
    <xf numFmtId="0" fontId="19" fillId="0" borderId="2" xfId="0" applyFont="1" applyBorder="1" applyAlignment="1">
      <alignment horizontal="left"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3" fillId="3" borderId="3" xfId="0" applyFont="1" applyFill="1" applyBorder="1" applyAlignment="1">
      <alignment horizontal="left" vertical="center" wrapText="1" readingOrder="1"/>
    </xf>
    <xf numFmtId="0" fontId="13" fillId="3" borderId="4" xfId="0" applyFont="1" applyFill="1" applyBorder="1" applyAlignment="1">
      <alignment horizontal="left" vertical="center" wrapText="1" readingOrder="1"/>
    </xf>
    <xf numFmtId="0" fontId="13" fillId="3" borderId="5" xfId="0" applyFont="1" applyFill="1" applyBorder="1" applyAlignment="1">
      <alignment horizontal="left" vertical="center" wrapText="1" readingOrder="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0" fillId="3" borderId="3" xfId="0" applyFont="1" applyFill="1" applyBorder="1" applyAlignment="1">
      <alignment horizontal="center" vertical="center" wrapText="1" readingOrder="1"/>
    </xf>
    <xf numFmtId="0" fontId="20" fillId="3" borderId="4" xfId="0" applyFont="1" applyFill="1" applyBorder="1" applyAlignment="1">
      <alignment horizontal="center" vertical="center" wrapText="1" readingOrder="1"/>
    </xf>
    <xf numFmtId="0" fontId="20" fillId="3" borderId="5" xfId="0" applyFont="1" applyFill="1" applyBorder="1" applyAlignment="1">
      <alignment horizontal="center" vertical="center" wrapText="1" readingOrder="1"/>
    </xf>
    <xf numFmtId="0" fontId="38" fillId="0" borderId="11" xfId="0" applyFont="1" applyBorder="1" applyAlignment="1">
      <alignment horizontal="left" vertical="center" wrapText="1"/>
    </xf>
    <xf numFmtId="0" fontId="18" fillId="0" borderId="9" xfId="0" applyFont="1" applyBorder="1" applyAlignment="1">
      <alignment horizontal="left" vertical="center" wrapText="1"/>
    </xf>
    <xf numFmtId="0" fontId="18" fillId="0" borderId="12"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6" borderId="3" xfId="0" applyFont="1" applyFill="1" applyBorder="1" applyAlignment="1">
      <alignment horizontal="left" vertical="center" wrapText="1"/>
    </xf>
    <xf numFmtId="0" fontId="18" fillId="6" borderId="4" xfId="0" applyFont="1" applyFill="1" applyBorder="1" applyAlignment="1">
      <alignment horizontal="left" vertical="center" wrapText="1"/>
    </xf>
    <xf numFmtId="0" fontId="18" fillId="6" borderId="5" xfId="0" applyFont="1" applyFill="1" applyBorder="1" applyAlignment="1">
      <alignment horizontal="left" vertical="center" wrapText="1"/>
    </xf>
    <xf numFmtId="9" fontId="29" fillId="0" borderId="10" xfId="0" applyNumberFormat="1" applyFont="1" applyBorder="1" applyAlignment="1">
      <alignment horizontal="center" vertical="center" wrapText="1"/>
    </xf>
    <xf numFmtId="9" fontId="29" fillId="0" borderId="16" xfId="0" applyNumberFormat="1" applyFont="1" applyBorder="1" applyAlignment="1">
      <alignment horizontal="center" vertical="center" wrapText="1"/>
    </xf>
    <xf numFmtId="0" fontId="18" fillId="4" borderId="7" xfId="0" applyFont="1" applyFill="1" applyBorder="1" applyAlignment="1">
      <alignment horizontal="left" vertical="center" wrapText="1" readingOrder="1"/>
    </xf>
    <xf numFmtId="0" fontId="18" fillId="4" borderId="4" xfId="0" applyFont="1" applyFill="1" applyBorder="1" applyAlignment="1">
      <alignment horizontal="left" vertical="center" wrapText="1" readingOrder="1"/>
    </xf>
    <xf numFmtId="0" fontId="18" fillId="4" borderId="8" xfId="0" applyFont="1" applyFill="1" applyBorder="1" applyAlignment="1">
      <alignment horizontal="left" vertical="center" wrapText="1" readingOrder="1"/>
    </xf>
    <xf numFmtId="0" fontId="18" fillId="4" borderId="7" xfId="0" applyFont="1" applyFill="1" applyBorder="1" applyAlignment="1">
      <alignment horizontal="center" vertical="center" wrapText="1" readingOrder="1"/>
    </xf>
    <xf numFmtId="0" fontId="18" fillId="4" borderId="4" xfId="0" applyFont="1" applyFill="1" applyBorder="1" applyAlignment="1">
      <alignment horizontal="center" vertical="center" wrapText="1" readingOrder="1"/>
    </xf>
    <xf numFmtId="0" fontId="18" fillId="4" borderId="8" xfId="0" applyFont="1" applyFill="1" applyBorder="1" applyAlignment="1">
      <alignment horizontal="center" vertical="center" wrapText="1" readingOrder="1"/>
    </xf>
    <xf numFmtId="9" fontId="18" fillId="4" borderId="7" xfId="0" applyNumberFormat="1" applyFont="1" applyFill="1" applyBorder="1" applyAlignment="1">
      <alignment horizontal="center" vertical="center" wrapText="1" readingOrder="1"/>
    </xf>
    <xf numFmtId="9" fontId="18" fillId="4" borderId="8" xfId="0" applyNumberFormat="1" applyFont="1" applyFill="1" applyBorder="1" applyAlignment="1">
      <alignment horizontal="center" vertical="center" wrapText="1" readingOrder="1"/>
    </xf>
    <xf numFmtId="0" fontId="13" fillId="6" borderId="2" xfId="0" applyFont="1" applyFill="1" applyBorder="1" applyAlignment="1">
      <alignment horizontal="justify" vertical="center" wrapText="1"/>
    </xf>
    <xf numFmtId="9" fontId="27" fillId="6" borderId="2" xfId="3"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9" fontId="27" fillId="0" borderId="10" xfId="3" applyNumberFormat="1" applyFont="1" applyFill="1" applyBorder="1" applyAlignment="1">
      <alignment horizontal="center" vertical="center" wrapText="1"/>
    </xf>
    <xf numFmtId="9" fontId="27" fillId="0" borderId="16" xfId="3" applyNumberFormat="1" applyFont="1" applyFill="1" applyBorder="1" applyAlignment="1">
      <alignment horizontal="center" vertical="center" wrapText="1"/>
    </xf>
    <xf numFmtId="0" fontId="13" fillId="3" borderId="2" xfId="0" applyFont="1" applyFill="1" applyBorder="1" applyAlignment="1">
      <alignment horizontal="justify" vertical="center" wrapText="1" readingOrder="1"/>
    </xf>
    <xf numFmtId="0" fontId="13" fillId="3" borderId="2" xfId="0" applyFont="1" applyFill="1" applyBorder="1" applyAlignment="1">
      <alignment horizontal="center" vertical="center" wrapText="1" readingOrder="1"/>
    </xf>
    <xf numFmtId="9" fontId="13" fillId="3" borderId="2" xfId="3" applyFont="1" applyFill="1" applyBorder="1" applyAlignment="1">
      <alignment horizontal="center" vertical="center" wrapText="1" readingOrder="1"/>
    </xf>
    <xf numFmtId="0" fontId="10" fillId="2" borderId="2" xfId="0" applyFont="1" applyFill="1" applyBorder="1" applyAlignment="1">
      <alignment horizontal="left"/>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4" fillId="0" borderId="2"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7" fillId="0" borderId="3" xfId="0" applyFont="1" applyFill="1" applyBorder="1" applyAlignment="1">
      <alignment horizontal="center" vertical="center" wrapText="1" readingOrder="1"/>
    </xf>
    <xf numFmtId="0" fontId="7" fillId="0" borderId="4" xfId="0" applyFont="1" applyFill="1" applyBorder="1" applyAlignment="1">
      <alignment horizontal="center" vertical="center" wrapText="1" readingOrder="1"/>
    </xf>
    <xf numFmtId="0" fontId="7" fillId="0" borderId="5" xfId="0" applyFont="1" applyFill="1" applyBorder="1" applyAlignment="1">
      <alignment horizontal="center" vertical="center" wrapText="1" readingOrder="1"/>
    </xf>
    <xf numFmtId="0" fontId="33" fillId="0" borderId="10" xfId="3" applyNumberFormat="1" applyFont="1" applyFill="1" applyBorder="1" applyAlignment="1">
      <alignment horizontal="center" vertical="center" wrapText="1"/>
    </xf>
    <xf numFmtId="9" fontId="33" fillId="0" borderId="16" xfId="3"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7" fillId="0" borderId="10" xfId="3" applyNumberFormat="1" applyFont="1" applyFill="1" applyBorder="1" applyAlignment="1">
      <alignment horizontal="center" vertical="center" wrapText="1"/>
    </xf>
    <xf numFmtId="10" fontId="17" fillId="0" borderId="16" xfId="3"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4" fillId="2" borderId="17" xfId="0" applyFont="1" applyFill="1" applyBorder="1" applyAlignment="1">
      <alignment horizontal="left" vertical="center" wrapText="1" readingOrder="1"/>
    </xf>
    <xf numFmtId="0" fontId="24" fillId="2" borderId="18" xfId="0" applyFont="1" applyFill="1" applyBorder="1" applyAlignment="1">
      <alignment horizontal="left" vertical="center" wrapText="1" readingOrder="1"/>
    </xf>
    <xf numFmtId="0" fontId="24" fillId="2" borderId="19" xfId="0" applyFont="1" applyFill="1" applyBorder="1" applyAlignment="1">
      <alignment horizontal="left" vertical="center" wrapText="1" readingOrder="1"/>
    </xf>
    <xf numFmtId="0" fontId="25" fillId="3" borderId="17" xfId="0" applyFont="1" applyFill="1" applyBorder="1" applyAlignment="1">
      <alignment horizontal="center" vertical="center" wrapText="1" readingOrder="1"/>
    </xf>
    <xf numFmtId="0" fontId="25" fillId="3" borderId="18" xfId="0" applyFont="1" applyFill="1" applyBorder="1" applyAlignment="1">
      <alignment horizontal="center" vertical="center" wrapText="1" readingOrder="1"/>
    </xf>
    <xf numFmtId="0" fontId="25" fillId="3" borderId="19" xfId="0" applyFont="1" applyFill="1" applyBorder="1" applyAlignment="1">
      <alignment horizontal="center" vertical="center" wrapText="1" readingOrder="1"/>
    </xf>
    <xf numFmtId="0" fontId="26" fillId="2" borderId="2" xfId="0" applyFont="1" applyFill="1" applyBorder="1" applyAlignment="1">
      <alignment horizontal="left" vertical="center" wrapText="1" readingOrder="1"/>
    </xf>
    <xf numFmtId="0" fontId="26" fillId="2" borderId="3" xfId="0" applyFont="1" applyFill="1" applyBorder="1" applyAlignment="1">
      <alignment horizontal="left" vertical="center" wrapText="1" readingOrder="1"/>
    </xf>
    <xf numFmtId="0" fontId="26" fillId="2" borderId="4" xfId="0" applyFont="1" applyFill="1" applyBorder="1" applyAlignment="1">
      <alignment horizontal="left" vertical="center" wrapText="1" readingOrder="1"/>
    </xf>
    <xf numFmtId="0" fontId="26" fillId="2" borderId="5" xfId="0" applyFont="1" applyFill="1" applyBorder="1" applyAlignment="1">
      <alignment horizontal="left" vertical="center" wrapText="1" readingOrder="1"/>
    </xf>
    <xf numFmtId="0" fontId="8" fillId="2" borderId="3" xfId="0" applyFont="1" applyFill="1" applyBorder="1" applyAlignment="1">
      <alignment horizontal="center" vertical="center" wrapText="1" readingOrder="1"/>
    </xf>
    <xf numFmtId="0" fontId="8" fillId="2" borderId="4"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5" fillId="2" borderId="3" xfId="0" applyFont="1" applyFill="1" applyBorder="1" applyAlignment="1">
      <alignment horizontal="left" vertical="center" wrapText="1" readingOrder="1"/>
    </xf>
    <xf numFmtId="0" fontId="5" fillId="2" borderId="4" xfId="0" applyFont="1" applyFill="1" applyBorder="1" applyAlignment="1">
      <alignment horizontal="left" vertical="center" wrapText="1" readingOrder="1"/>
    </xf>
    <xf numFmtId="0" fontId="5" fillId="2" borderId="5" xfId="0" applyFont="1" applyFill="1" applyBorder="1" applyAlignment="1">
      <alignment horizontal="left" vertical="center" wrapText="1" readingOrder="1"/>
    </xf>
    <xf numFmtId="43" fontId="4" fillId="0" borderId="3" xfId="1" applyFont="1" applyFill="1" applyBorder="1" applyAlignment="1">
      <alignment horizontal="left" vertical="center" wrapText="1" readingOrder="1"/>
    </xf>
    <xf numFmtId="43" fontId="4" fillId="0" borderId="4" xfId="1" applyFont="1" applyFill="1" applyBorder="1" applyAlignment="1">
      <alignment horizontal="left" vertical="center" wrapText="1" readingOrder="1"/>
    </xf>
    <xf numFmtId="43" fontId="4" fillId="0" borderId="5" xfId="1" applyFont="1" applyFill="1" applyBorder="1" applyAlignment="1">
      <alignment horizontal="left" vertical="center" wrapText="1" readingOrder="1"/>
    </xf>
    <xf numFmtId="164" fontId="9" fillId="0" borderId="3" xfId="2" applyNumberFormat="1" applyFont="1" applyFill="1" applyBorder="1" applyAlignment="1">
      <alignment horizontal="left" vertical="center" wrapText="1" readingOrder="1"/>
    </xf>
    <xf numFmtId="164" fontId="9" fillId="0" borderId="4" xfId="2" applyNumberFormat="1" applyFont="1" applyFill="1" applyBorder="1" applyAlignment="1">
      <alignment horizontal="left" vertical="center" wrapText="1" readingOrder="1"/>
    </xf>
    <xf numFmtId="164" fontId="9" fillId="0" borderId="5" xfId="2" applyNumberFormat="1" applyFont="1" applyFill="1" applyBorder="1" applyAlignment="1">
      <alignment horizontal="left" vertical="center" wrapText="1" readingOrder="1"/>
    </xf>
    <xf numFmtId="0" fontId="0" fillId="0" borderId="0" xfId="0" applyBorder="1" applyAlignment="1">
      <alignment horizontal="center"/>
    </xf>
    <xf numFmtId="0" fontId="7" fillId="3" borderId="3"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8" fillId="2" borderId="3" xfId="0" applyFont="1" applyFill="1" applyBorder="1" applyAlignment="1">
      <alignment horizontal="left" vertical="center" wrapText="1" readingOrder="1"/>
    </xf>
    <xf numFmtId="0" fontId="8" fillId="2" borderId="4" xfId="0" applyFont="1" applyFill="1" applyBorder="1" applyAlignment="1">
      <alignment horizontal="left" vertical="center" wrapText="1" readingOrder="1"/>
    </xf>
    <xf numFmtId="0" fontId="8" fillId="2" borderId="5" xfId="0" applyFont="1" applyFill="1" applyBorder="1" applyAlignment="1">
      <alignment horizontal="left" vertical="center" wrapText="1" readingOrder="1"/>
    </xf>
    <xf numFmtId="0" fontId="7" fillId="3" borderId="3" xfId="0" applyFont="1" applyFill="1" applyBorder="1" applyAlignment="1">
      <alignment horizontal="justify" vertical="center" wrapText="1" readingOrder="1"/>
    </xf>
    <xf numFmtId="0" fontId="7" fillId="3" borderId="4" xfId="0" applyFont="1" applyFill="1" applyBorder="1" applyAlignment="1">
      <alignment horizontal="justify" vertical="center" wrapText="1" readingOrder="1"/>
    </xf>
    <xf numFmtId="0" fontId="7" fillId="3" borderId="5" xfId="0" applyFont="1" applyFill="1" applyBorder="1" applyAlignment="1">
      <alignment horizontal="justify" vertical="center" wrapText="1" readingOrder="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4" fillId="3" borderId="3" xfId="0" applyFont="1" applyFill="1" applyBorder="1" applyAlignment="1">
      <alignment horizontal="center" vertical="center" wrapText="1" readingOrder="1"/>
    </xf>
    <xf numFmtId="0" fontId="4" fillId="3" borderId="4" xfId="0" applyFont="1" applyFill="1" applyBorder="1" applyAlignment="1">
      <alignment horizontal="center" vertical="center" wrapText="1" readingOrder="1"/>
    </xf>
    <xf numFmtId="0" fontId="4" fillId="3" borderId="5"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0" fillId="0" borderId="11" xfId="4" applyFont="1" applyBorder="1" applyAlignment="1">
      <alignment horizontal="left" vertical="center" wrapText="1"/>
    </xf>
    <xf numFmtId="0" fontId="20" fillId="0" borderId="9" xfId="4" applyFont="1" applyBorder="1" applyAlignment="1">
      <alignment horizontal="left" vertical="center" wrapText="1"/>
    </xf>
    <xf numFmtId="0" fontId="20" fillId="0" borderId="12" xfId="4" applyFont="1" applyBorder="1" applyAlignment="1">
      <alignment horizontal="left" vertical="center" wrapText="1"/>
    </xf>
    <xf numFmtId="0" fontId="20" fillId="0" borderId="20" xfId="4" applyFont="1" applyBorder="1" applyAlignment="1">
      <alignment horizontal="left" vertical="center" wrapText="1"/>
    </xf>
    <xf numFmtId="0" fontId="20" fillId="0" borderId="0" xfId="4" applyFont="1" applyBorder="1" applyAlignment="1">
      <alignment horizontal="left" vertical="center" wrapText="1"/>
    </xf>
    <xf numFmtId="0" fontId="20" fillId="0" borderId="22" xfId="4" applyFont="1" applyBorder="1" applyAlignment="1">
      <alignment horizontal="left" vertical="center" wrapText="1"/>
    </xf>
    <xf numFmtId="0" fontId="20" fillId="0" borderId="13" xfId="4" applyFont="1" applyBorder="1" applyAlignment="1">
      <alignment horizontal="left" vertical="center" wrapText="1"/>
    </xf>
    <xf numFmtId="0" fontId="20" fillId="0" borderId="14" xfId="4" applyFont="1" applyBorder="1" applyAlignment="1">
      <alignment horizontal="left" vertical="center" wrapText="1"/>
    </xf>
    <xf numFmtId="0" fontId="20" fillId="0" borderId="15" xfId="4" applyFont="1" applyBorder="1" applyAlignment="1">
      <alignment horizontal="left" vertical="center" wrapText="1"/>
    </xf>
    <xf numFmtId="0" fontId="13" fillId="0" borderId="1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6" xfId="0" applyFont="1" applyBorder="1" applyAlignment="1">
      <alignment horizontal="center" vertical="center" wrapText="1"/>
    </xf>
    <xf numFmtId="0" fontId="19" fillId="0" borderId="12" xfId="4" applyFont="1" applyBorder="1" applyAlignment="1">
      <alignment horizontal="left" vertical="center" wrapText="1"/>
    </xf>
    <xf numFmtId="0" fontId="19" fillId="0" borderId="22" xfId="4" applyFont="1" applyBorder="1" applyAlignment="1">
      <alignment horizontal="left" vertical="center" wrapText="1"/>
    </xf>
    <xf numFmtId="0" fontId="19" fillId="0" borderId="15" xfId="4" applyFont="1" applyBorder="1" applyAlignment="1">
      <alignment horizontal="left" vertical="center" wrapText="1"/>
    </xf>
    <xf numFmtId="9" fontId="36" fillId="6" borderId="21" xfId="3" applyFont="1" applyFill="1" applyBorder="1" applyAlignment="1">
      <alignment horizontal="center" vertical="center" wrapText="1"/>
    </xf>
    <xf numFmtId="9" fontId="36" fillId="3" borderId="21" xfId="3" applyFont="1" applyFill="1" applyBorder="1" applyAlignment="1">
      <alignment horizontal="center" vertical="center" wrapText="1"/>
    </xf>
    <xf numFmtId="9" fontId="26" fillId="13" borderId="10" xfId="3" applyFont="1" applyFill="1" applyBorder="1" applyAlignment="1">
      <alignment horizontal="center" vertical="center" wrapText="1"/>
    </xf>
    <xf numFmtId="9" fontId="26" fillId="13" borderId="21" xfId="3" applyFont="1" applyFill="1" applyBorder="1" applyAlignment="1">
      <alignment horizontal="center" vertical="center" wrapText="1"/>
    </xf>
    <xf numFmtId="9" fontId="26" fillId="13" borderId="16" xfId="3" applyFont="1" applyFill="1" applyBorder="1" applyAlignment="1">
      <alignment horizontal="center" vertical="center" wrapText="1"/>
    </xf>
    <xf numFmtId="0" fontId="33" fillId="0" borderId="2" xfId="0" applyFont="1" applyFill="1" applyBorder="1" applyAlignment="1">
      <alignment horizontal="center" vertical="center" wrapText="1"/>
    </xf>
    <xf numFmtId="9" fontId="36" fillId="6" borderId="2" xfId="3" applyFont="1" applyFill="1" applyBorder="1" applyAlignment="1">
      <alignment horizontal="center" vertical="center" wrapText="1"/>
    </xf>
    <xf numFmtId="9" fontId="28" fillId="3" borderId="21" xfId="7" applyFont="1" applyFill="1" applyBorder="1" applyAlignment="1">
      <alignment horizontal="center" vertical="center" wrapText="1"/>
    </xf>
    <xf numFmtId="9" fontId="27" fillId="3" borderId="21" xfId="3" applyFont="1" applyFill="1" applyBorder="1" applyAlignment="1">
      <alignment horizontal="center" vertical="center" wrapText="1"/>
    </xf>
    <xf numFmtId="9" fontId="17" fillId="0" borderId="21" xfId="3" applyFont="1" applyFill="1" applyBorder="1" applyAlignment="1">
      <alignment horizontal="center" vertical="center" shrinkToFit="1"/>
    </xf>
    <xf numFmtId="9" fontId="27" fillId="3" borderId="10" xfId="3" applyFont="1" applyFill="1" applyBorder="1" applyAlignment="1">
      <alignment horizontal="center" vertical="center"/>
    </xf>
    <xf numFmtId="9" fontId="27" fillId="3" borderId="21" xfId="3" applyFont="1" applyFill="1" applyBorder="1" applyAlignment="1">
      <alignment horizontal="center" vertical="center"/>
    </xf>
    <xf numFmtId="9" fontId="27" fillId="3" borderId="16" xfId="3" applyFont="1" applyFill="1" applyBorder="1" applyAlignment="1">
      <alignment horizontal="center" vertical="center"/>
    </xf>
    <xf numFmtId="0" fontId="47" fillId="0" borderId="10" xfId="0" applyFont="1" applyFill="1" applyBorder="1" applyAlignment="1">
      <alignment horizontal="center" vertical="center" wrapText="1"/>
    </xf>
    <xf numFmtId="0" fontId="47" fillId="0" borderId="16" xfId="0" applyFont="1" applyFill="1" applyBorder="1" applyAlignment="1">
      <alignment horizontal="center" vertical="center" wrapText="1"/>
    </xf>
    <xf numFmtId="9" fontId="33" fillId="0" borderId="10" xfId="3" applyNumberFormat="1" applyFont="1" applyFill="1" applyBorder="1" applyAlignment="1">
      <alignment horizontal="center" vertical="center" wrapText="1"/>
    </xf>
    <xf numFmtId="164" fontId="9" fillId="3" borderId="3" xfId="2" applyNumberFormat="1" applyFont="1" applyFill="1" applyBorder="1" applyAlignment="1">
      <alignment horizontal="left" vertical="center" wrapText="1" readingOrder="1"/>
    </xf>
    <xf numFmtId="164" fontId="9" fillId="3" borderId="4" xfId="2" applyNumberFormat="1" applyFont="1" applyFill="1" applyBorder="1" applyAlignment="1">
      <alignment horizontal="left" vertical="center" wrapText="1" readingOrder="1"/>
    </xf>
    <xf numFmtId="164" fontId="9" fillId="3" borderId="5" xfId="2" applyNumberFormat="1" applyFont="1" applyFill="1" applyBorder="1" applyAlignment="1">
      <alignment horizontal="left" vertical="center" wrapText="1" readingOrder="1"/>
    </xf>
  </cellXfs>
  <cellStyles count="19">
    <cellStyle name="Millares" xfId="1" builtinId="3"/>
    <cellStyle name="Millares 2" xfId="9"/>
    <cellStyle name="Millares 2 2 2" xfId="6"/>
    <cellStyle name="Millares 2 2 2 2" xfId="12"/>
    <cellStyle name="Millares 2 2 2 3" xfId="17"/>
    <cellStyle name="Millares 3" xfId="14"/>
    <cellStyle name="Moneda" xfId="2" builtinId="4"/>
    <cellStyle name="Moneda 2" xfId="5"/>
    <cellStyle name="Moneda 2 2" xfId="11"/>
    <cellStyle name="Moneda 2 3" xfId="16"/>
    <cellStyle name="Moneda 3" xfId="8"/>
    <cellStyle name="Moneda 3 2" xfId="13"/>
    <cellStyle name="Moneda 3 3" xfId="18"/>
    <cellStyle name="Moneda 4" xfId="10"/>
    <cellStyle name="Moneda 5" xfId="15"/>
    <cellStyle name="Normal" xfId="0" builtinId="0"/>
    <cellStyle name="Normal 2" xfId="4"/>
    <cellStyle name="Porcentaje" xfId="3" builtinId="5"/>
    <cellStyle name="Porcentaje 2" xfId="7"/>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257969</xdr:colOff>
      <xdr:row>356</xdr:row>
      <xdr:rowOff>91281</xdr:rowOff>
    </xdr:from>
    <xdr:to>
      <xdr:col>5</xdr:col>
      <xdr:colOff>124797</xdr:colOff>
      <xdr:row>359</xdr:row>
      <xdr:rowOff>280148</xdr:rowOff>
    </xdr:to>
    <xdr:sp macro="" textlink="">
      <xdr:nvSpPr>
        <xdr:cNvPr id="2" name="Text Box 8">
          <a:extLst>
            <a:ext uri="{FF2B5EF4-FFF2-40B4-BE49-F238E27FC236}">
              <a16:creationId xmlns:a16="http://schemas.microsoft.com/office/drawing/2014/main" xmlns="" id="{00000000-0008-0000-0000-000002000000}"/>
            </a:ext>
          </a:extLst>
        </xdr:cNvPr>
        <xdr:cNvSpPr txBox="1">
          <a:spLocks noChangeArrowheads="1"/>
        </xdr:cNvSpPr>
      </xdr:nvSpPr>
      <xdr:spPr bwMode="auto">
        <a:xfrm>
          <a:off x="329407" y="115843844"/>
          <a:ext cx="3450609" cy="245105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Elaborado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L.C. José Armando Castro Ramírez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Encargado del Departamento de</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Control Presupuestal y Análisis</a:t>
          </a:r>
        </a:p>
      </xdr:txBody>
    </xdr:sp>
    <xdr:clientData/>
  </xdr:twoCellAnchor>
  <xdr:twoCellAnchor>
    <xdr:from>
      <xdr:col>5</xdr:col>
      <xdr:colOff>945186</xdr:colOff>
      <xdr:row>356</xdr:row>
      <xdr:rowOff>47624</xdr:rowOff>
    </xdr:from>
    <xdr:to>
      <xdr:col>10</xdr:col>
      <xdr:colOff>582542</xdr:colOff>
      <xdr:row>360</xdr:row>
      <xdr:rowOff>86623</xdr:rowOff>
    </xdr:to>
    <xdr:sp macro="" textlink="">
      <xdr:nvSpPr>
        <xdr:cNvPr id="3" name="Text Box 8">
          <a:extLst>
            <a:ext uri="{FF2B5EF4-FFF2-40B4-BE49-F238E27FC236}">
              <a16:creationId xmlns:a16="http://schemas.microsoft.com/office/drawing/2014/main" xmlns="" id="{00000000-0008-0000-0000-000003000000}"/>
            </a:ext>
          </a:extLst>
        </xdr:cNvPr>
        <xdr:cNvSpPr txBox="1">
          <a:spLocks noChangeArrowheads="1"/>
        </xdr:cNvSpPr>
      </xdr:nvSpPr>
      <xdr:spPr bwMode="auto">
        <a:xfrm flipH="1">
          <a:off x="4600405" y="115800187"/>
          <a:ext cx="4518918" cy="262265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L.C. Edgar Ibarra Martínez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Encargado de la Dirección de Finanzas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y Administración</a:t>
          </a:r>
        </a:p>
      </xdr:txBody>
    </xdr:sp>
    <xdr:clientData/>
  </xdr:twoCellAnchor>
  <xdr:twoCellAnchor>
    <xdr:from>
      <xdr:col>10</xdr:col>
      <xdr:colOff>672434</xdr:colOff>
      <xdr:row>356</xdr:row>
      <xdr:rowOff>59531</xdr:rowOff>
    </xdr:from>
    <xdr:to>
      <xdr:col>16</xdr:col>
      <xdr:colOff>547220</xdr:colOff>
      <xdr:row>359</xdr:row>
      <xdr:rowOff>172358</xdr:rowOff>
    </xdr:to>
    <xdr:sp macro="" textlink="">
      <xdr:nvSpPr>
        <xdr:cNvPr id="4" name="Text Box 8">
          <a:extLst>
            <a:ext uri="{FF2B5EF4-FFF2-40B4-BE49-F238E27FC236}">
              <a16:creationId xmlns:a16="http://schemas.microsoft.com/office/drawing/2014/main" xmlns="" id="{00000000-0008-0000-0000-000004000000}"/>
            </a:ext>
          </a:extLst>
        </xdr:cNvPr>
        <xdr:cNvSpPr txBox="1">
          <a:spLocks noChangeArrowheads="1"/>
        </xdr:cNvSpPr>
      </xdr:nvSpPr>
      <xdr:spPr bwMode="auto">
        <a:xfrm flipH="1">
          <a:off x="9209215" y="115812094"/>
          <a:ext cx="5339755" cy="2375014"/>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Aprobado  por:</a:t>
          </a:r>
        </a:p>
        <a:p>
          <a:pPr algn="ctr" rtl="1">
            <a:defRPr sz="1000"/>
          </a:pP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______________________________</a:t>
          </a:r>
          <a:endParaRPr lang="es-MX" sz="1400" b="1" i="0" strike="noStrike">
            <a:solidFill>
              <a:srgbClr val="000000"/>
            </a:solidFill>
            <a:latin typeface="Arial" panose="020B0604020202020204" pitchFamily="34" charset="0"/>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1400" b="1" i="0">
              <a:solidFill>
                <a:srgbClr val="FF0000"/>
              </a:solidFill>
              <a:effectLst/>
              <a:latin typeface="Arial" panose="020B0604020202020204" pitchFamily="34" charset="0"/>
              <a:ea typeface="+mn-ea"/>
              <a:cs typeface="Arial" panose="020B0604020202020204" pitchFamily="34" charset="0"/>
            </a:rPr>
            <a:t> </a:t>
          </a:r>
          <a:r>
            <a:rPr lang="es-MX" sz="1400" b="1" i="0">
              <a:solidFill>
                <a:sysClr val="windowText" lastClr="000000"/>
              </a:solidFill>
              <a:effectLst/>
              <a:latin typeface="Arial" panose="020B0604020202020204" pitchFamily="34" charset="0"/>
              <a:ea typeface="+mn-ea"/>
              <a:cs typeface="Arial" panose="020B0604020202020204" pitchFamily="34" charset="0"/>
            </a:rPr>
            <a:t>L.</a:t>
          </a:r>
          <a:r>
            <a:rPr lang="es-MX" sz="1400" b="1" i="0" baseline="0">
              <a:solidFill>
                <a:sysClr val="windowText" lastClr="000000"/>
              </a:solidFill>
              <a:effectLst/>
              <a:latin typeface="Arial" panose="020B0604020202020204" pitchFamily="34" charset="0"/>
              <a:ea typeface="+mn-ea"/>
              <a:cs typeface="Arial" panose="020B0604020202020204" pitchFamily="34" charset="0"/>
            </a:rPr>
            <a:t>C. Hugo Lozano Hernández</a:t>
          </a: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1400" b="0" i="0" baseline="0">
              <a:effectLst/>
              <a:latin typeface="Arial" panose="020B0604020202020204" pitchFamily="34" charset="0"/>
              <a:ea typeface="+mn-ea"/>
              <a:cs typeface="Arial" panose="020B0604020202020204" pitchFamily="34" charset="0"/>
            </a:rPr>
            <a:t>Director General</a:t>
          </a:r>
        </a:p>
      </xdr:txBody>
    </xdr:sp>
    <xdr:clientData/>
  </xdr:twoCellAnchor>
  <xdr:twoCellAnchor>
    <xdr:from>
      <xdr:col>16</xdr:col>
      <xdr:colOff>807461</xdr:colOff>
      <xdr:row>356</xdr:row>
      <xdr:rowOff>63500</xdr:rowOff>
    </xdr:from>
    <xdr:to>
      <xdr:col>20</xdr:col>
      <xdr:colOff>419582</xdr:colOff>
      <xdr:row>359</xdr:row>
      <xdr:rowOff>319877</xdr:rowOff>
    </xdr:to>
    <xdr:sp macro="" textlink="">
      <xdr:nvSpPr>
        <xdr:cNvPr id="5" name="Text Box 8">
          <a:extLst>
            <a:ext uri="{FF2B5EF4-FFF2-40B4-BE49-F238E27FC236}">
              <a16:creationId xmlns:a16="http://schemas.microsoft.com/office/drawing/2014/main" xmlns="" id="{00000000-0008-0000-0000-000005000000}"/>
            </a:ext>
          </a:extLst>
        </xdr:cNvPr>
        <xdr:cNvSpPr txBox="1">
          <a:spLocks noChangeArrowheads="1"/>
        </xdr:cNvSpPr>
      </xdr:nvSpPr>
      <xdr:spPr bwMode="auto">
        <a:xfrm flipH="1">
          <a:off x="14809211" y="115816063"/>
          <a:ext cx="3922184" cy="251856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Vo. Bo.</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L.C. Alejandro Nava Medina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Contralor General</a:t>
          </a:r>
        </a:p>
      </xdr:txBody>
    </xdr:sp>
    <xdr:clientData/>
  </xdr:twoCellAnchor>
  <xdr:twoCellAnchor editAs="oneCell">
    <xdr:from>
      <xdr:col>18</xdr:col>
      <xdr:colOff>136071</xdr:colOff>
      <xdr:row>1</xdr:row>
      <xdr:rowOff>8003</xdr:rowOff>
    </xdr:from>
    <xdr:to>
      <xdr:col>20</xdr:col>
      <xdr:colOff>1037822</xdr:colOff>
      <xdr:row>2</xdr:row>
      <xdr:rowOff>117929</xdr:rowOff>
    </xdr:to>
    <xdr:pic>
      <xdr:nvPicPr>
        <xdr:cNvPr id="7" name="Imagen 6" descr="Logo">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709321" y="119128"/>
          <a:ext cx="2719667" cy="102160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285749</xdr:colOff>
      <xdr:row>0</xdr:row>
      <xdr:rowOff>79375</xdr:rowOff>
    </xdr:from>
    <xdr:to>
      <xdr:col>3</xdr:col>
      <xdr:colOff>505732</xdr:colOff>
      <xdr:row>3</xdr:row>
      <xdr:rowOff>4536</xdr:rowOff>
    </xdr:to>
    <xdr:pic>
      <xdr:nvPicPr>
        <xdr:cNvPr id="8" name="7 Imagen">
          <a:extLst>
            <a:ext uri="{FF2B5EF4-FFF2-40B4-BE49-F238E27FC236}">
              <a16:creationId xmlns:a16="http://schemas.microsoft.com/office/drawing/2014/main" xmlns=""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476" t="3462" r="62217" b="83935"/>
        <a:stretch/>
      </xdr:blipFill>
      <xdr:spPr>
        <a:xfrm>
          <a:off x="444499" y="79375"/>
          <a:ext cx="2492375"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257969</xdr:colOff>
      <xdr:row>357</xdr:row>
      <xdr:rowOff>91281</xdr:rowOff>
    </xdr:from>
    <xdr:to>
      <xdr:col>5</xdr:col>
      <xdr:colOff>124797</xdr:colOff>
      <xdr:row>360</xdr:row>
      <xdr:rowOff>280148</xdr:rowOff>
    </xdr:to>
    <xdr:sp macro="" textlink="">
      <xdr:nvSpPr>
        <xdr:cNvPr id="2" name="Text Box 8">
          <a:extLst>
            <a:ext uri="{FF2B5EF4-FFF2-40B4-BE49-F238E27FC236}">
              <a16:creationId xmlns:a16="http://schemas.microsoft.com/office/drawing/2014/main" xmlns="" id="{00000000-0008-0000-0100-000002000000}"/>
            </a:ext>
          </a:extLst>
        </xdr:cNvPr>
        <xdr:cNvSpPr txBox="1">
          <a:spLocks noChangeArrowheads="1"/>
        </xdr:cNvSpPr>
      </xdr:nvSpPr>
      <xdr:spPr bwMode="auto">
        <a:xfrm>
          <a:off x="534194" y="157958631"/>
          <a:ext cx="3943528" cy="275109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Elaborado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C.P. Humberto Marín Piza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Encargado del Departamento de</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Control Presupuestal y Análisis</a:t>
          </a:r>
        </a:p>
      </xdr:txBody>
    </xdr:sp>
    <xdr:clientData/>
  </xdr:twoCellAnchor>
  <xdr:twoCellAnchor>
    <xdr:from>
      <xdr:col>5</xdr:col>
      <xdr:colOff>945186</xdr:colOff>
      <xdr:row>357</xdr:row>
      <xdr:rowOff>47624</xdr:rowOff>
    </xdr:from>
    <xdr:to>
      <xdr:col>10</xdr:col>
      <xdr:colOff>582542</xdr:colOff>
      <xdr:row>361</xdr:row>
      <xdr:rowOff>86623</xdr:rowOff>
    </xdr:to>
    <xdr:sp macro="" textlink="">
      <xdr:nvSpPr>
        <xdr:cNvPr id="3" name="Text Box 8">
          <a:extLst>
            <a:ext uri="{FF2B5EF4-FFF2-40B4-BE49-F238E27FC236}">
              <a16:creationId xmlns:a16="http://schemas.microsoft.com/office/drawing/2014/main" xmlns="" id="{00000000-0008-0000-0100-000003000000}"/>
            </a:ext>
          </a:extLst>
        </xdr:cNvPr>
        <xdr:cNvSpPr txBox="1">
          <a:spLocks noChangeArrowheads="1"/>
        </xdr:cNvSpPr>
      </xdr:nvSpPr>
      <xdr:spPr bwMode="auto">
        <a:xfrm flipH="1">
          <a:off x="5298111" y="157914974"/>
          <a:ext cx="4333181" cy="292507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L.C. Alejandro Nava Medina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Encargado de la Dirección de Finanzas </a:t>
          </a:r>
        </a:p>
      </xdr:txBody>
    </xdr:sp>
    <xdr:clientData/>
  </xdr:twoCellAnchor>
  <xdr:twoCellAnchor>
    <xdr:from>
      <xdr:col>10</xdr:col>
      <xdr:colOff>631612</xdr:colOff>
      <xdr:row>357</xdr:row>
      <xdr:rowOff>59532</xdr:rowOff>
    </xdr:from>
    <xdr:to>
      <xdr:col>16</xdr:col>
      <xdr:colOff>506398</xdr:colOff>
      <xdr:row>360</xdr:row>
      <xdr:rowOff>172359</xdr:rowOff>
    </xdr:to>
    <xdr:sp macro="" textlink="">
      <xdr:nvSpPr>
        <xdr:cNvPr id="4" name="Text Box 8">
          <a:extLst>
            <a:ext uri="{FF2B5EF4-FFF2-40B4-BE49-F238E27FC236}">
              <a16:creationId xmlns:a16="http://schemas.microsoft.com/office/drawing/2014/main" xmlns="" id="{00000000-0008-0000-0100-000004000000}"/>
            </a:ext>
          </a:extLst>
        </xdr:cNvPr>
        <xdr:cNvSpPr txBox="1">
          <a:spLocks noChangeArrowheads="1"/>
        </xdr:cNvSpPr>
      </xdr:nvSpPr>
      <xdr:spPr bwMode="auto">
        <a:xfrm flipH="1">
          <a:off x="9625933" y="157589425"/>
          <a:ext cx="4201858" cy="2684577"/>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Aprobado  por:</a:t>
          </a:r>
        </a:p>
        <a:p>
          <a:pPr algn="ctr" rtl="1">
            <a:defRPr sz="1000"/>
          </a:pP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______________________________</a:t>
          </a:r>
          <a:endParaRPr lang="es-MX" sz="1400" b="1" i="0" strike="noStrike">
            <a:solidFill>
              <a:srgbClr val="000000"/>
            </a:solidFill>
            <a:latin typeface="Arial" panose="020B0604020202020204" pitchFamily="34" charset="0"/>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1400" b="1" i="0">
              <a:solidFill>
                <a:srgbClr val="FF0000"/>
              </a:solidFill>
              <a:effectLst/>
              <a:latin typeface="Arial" panose="020B0604020202020204" pitchFamily="34" charset="0"/>
              <a:ea typeface="+mn-ea"/>
              <a:cs typeface="Arial" panose="020B0604020202020204" pitchFamily="34" charset="0"/>
            </a:rPr>
            <a:t> </a:t>
          </a:r>
          <a:r>
            <a:rPr lang="es-MX" sz="1400" b="1" i="0">
              <a:solidFill>
                <a:sysClr val="windowText" lastClr="000000"/>
              </a:solidFill>
              <a:effectLst/>
              <a:latin typeface="Arial" panose="020B0604020202020204" pitchFamily="34" charset="0"/>
              <a:ea typeface="+mn-ea"/>
              <a:cs typeface="Arial" panose="020B0604020202020204" pitchFamily="34" charset="0"/>
            </a:rPr>
            <a:t>C.P. Antonio Lorenzo Rojas Marcial. </a:t>
          </a:r>
          <a:endParaRPr lang="es-MX" sz="1400" b="1"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1400" b="0" i="0" baseline="0">
              <a:effectLst/>
              <a:latin typeface="Arial" panose="020B0604020202020204" pitchFamily="34" charset="0"/>
              <a:ea typeface="+mn-ea"/>
              <a:cs typeface="Arial" panose="020B0604020202020204" pitchFamily="34" charset="0"/>
            </a:rPr>
            <a:t>Director General</a:t>
          </a:r>
        </a:p>
      </xdr:txBody>
    </xdr:sp>
    <xdr:clientData/>
  </xdr:twoCellAnchor>
  <xdr:twoCellAnchor>
    <xdr:from>
      <xdr:col>16</xdr:col>
      <xdr:colOff>807461</xdr:colOff>
      <xdr:row>357</xdr:row>
      <xdr:rowOff>63500</xdr:rowOff>
    </xdr:from>
    <xdr:to>
      <xdr:col>20</xdr:col>
      <xdr:colOff>419582</xdr:colOff>
      <xdr:row>360</xdr:row>
      <xdr:rowOff>319877</xdr:rowOff>
    </xdr:to>
    <xdr:sp macro="" textlink="">
      <xdr:nvSpPr>
        <xdr:cNvPr id="5" name="Text Box 8">
          <a:extLst>
            <a:ext uri="{FF2B5EF4-FFF2-40B4-BE49-F238E27FC236}">
              <a16:creationId xmlns:a16="http://schemas.microsoft.com/office/drawing/2014/main" xmlns="" id="{00000000-0008-0000-0100-000005000000}"/>
            </a:ext>
          </a:extLst>
        </xdr:cNvPr>
        <xdr:cNvSpPr txBox="1">
          <a:spLocks noChangeArrowheads="1"/>
        </xdr:cNvSpPr>
      </xdr:nvSpPr>
      <xdr:spPr bwMode="auto">
        <a:xfrm flipH="1">
          <a:off x="14047211" y="157930850"/>
          <a:ext cx="2945871" cy="281860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4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Vo. Bo.</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C.P. Ines Organiz Navarrete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0" i="0" u="none" strike="noStrike" kern="0" cap="none" spc="0" normalizeH="0" baseline="0" noProof="0">
              <a:ln>
                <a:noFill/>
              </a:ln>
              <a:solidFill>
                <a:srgbClr val="000000"/>
              </a:solidFill>
              <a:effectLst/>
              <a:uLnTx/>
              <a:uFillTx/>
              <a:latin typeface="Arial"/>
              <a:cs typeface="Arial"/>
            </a:rPr>
            <a:t>Encargada de la Contraloría General</a:t>
          </a:r>
        </a:p>
      </xdr:txBody>
    </xdr:sp>
    <xdr:clientData/>
  </xdr:twoCellAnchor>
  <xdr:twoCellAnchor editAs="oneCell">
    <xdr:from>
      <xdr:col>18</xdr:col>
      <xdr:colOff>483166</xdr:colOff>
      <xdr:row>0</xdr:row>
      <xdr:rowOff>76200</xdr:rowOff>
    </xdr:from>
    <xdr:to>
      <xdr:col>20</xdr:col>
      <xdr:colOff>2005957</xdr:colOff>
      <xdr:row>2</xdr:row>
      <xdr:rowOff>0</xdr:rowOff>
    </xdr:to>
    <xdr:pic>
      <xdr:nvPicPr>
        <xdr:cNvPr id="6" name="Imagen 6" descr="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399316" y="76200"/>
          <a:ext cx="3351591" cy="12573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60325</xdr:rowOff>
    </xdr:from>
    <xdr:to>
      <xdr:col>4</xdr:col>
      <xdr:colOff>320676</xdr:colOff>
      <xdr:row>2</xdr:row>
      <xdr:rowOff>152400</xdr:rowOff>
    </xdr:to>
    <xdr:pic>
      <xdr:nvPicPr>
        <xdr:cNvPr id="7" name="6 Imagen">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476" t="3462" r="62217" b="83935"/>
        <a:stretch/>
      </xdr:blipFill>
      <xdr:spPr>
        <a:xfrm>
          <a:off x="19050" y="60325"/>
          <a:ext cx="3390901" cy="1425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Z400"/>
  <sheetViews>
    <sheetView showGridLines="0" view="pageBreakPreview" topLeftCell="A214" zoomScale="80" zoomScaleNormal="55" zoomScaleSheetLayoutView="80" zoomScalePageLayoutView="50" workbookViewId="0">
      <selection activeCell="G220" sqref="G220"/>
    </sheetView>
  </sheetViews>
  <sheetFormatPr baseColWidth="10" defaultRowHeight="15" x14ac:dyDescent="0.25"/>
  <cols>
    <col min="1" max="1" width="4.140625" style="243" customWidth="1"/>
    <col min="2" max="2" width="22.7109375" style="23" bestFit="1" customWidth="1"/>
    <col min="3" max="4" width="11.42578125" style="24"/>
    <col min="5" max="5" width="15.5703125" style="24" customWidth="1"/>
    <col min="6" max="6" width="22.140625" style="30" bestFit="1" customWidth="1"/>
    <col min="7" max="7" width="15.28515625" style="24" bestFit="1" customWidth="1"/>
    <col min="8" max="8" width="11.5703125" style="24" bestFit="1" customWidth="1"/>
    <col min="9" max="19" width="10.7109375" style="24" bestFit="1" customWidth="1"/>
    <col min="20" max="20" width="16.42578125" style="24" customWidth="1"/>
    <col min="21" max="21" width="30.140625" style="199" bestFit="1" customWidth="1"/>
    <col min="22" max="25" width="11.42578125" style="191"/>
  </cols>
  <sheetData>
    <row r="1" spans="1:21" ht="9" customHeight="1" x14ac:dyDescent="0.25">
      <c r="A1" s="243" t="s">
        <v>117</v>
      </c>
      <c r="B1" s="1"/>
      <c r="C1" s="2"/>
      <c r="D1" s="2"/>
      <c r="E1" s="2"/>
      <c r="F1" s="28"/>
      <c r="G1" s="3"/>
      <c r="H1" s="2"/>
      <c r="I1" s="2"/>
      <c r="J1" s="2"/>
      <c r="K1" s="2"/>
      <c r="L1" s="2"/>
      <c r="M1" s="2"/>
      <c r="N1" s="2"/>
      <c r="O1" s="2"/>
      <c r="P1" s="2"/>
      <c r="Q1" s="2"/>
      <c r="R1" s="2"/>
      <c r="S1" s="2"/>
      <c r="T1" s="2"/>
      <c r="U1" s="195"/>
    </row>
    <row r="2" spans="1:21" ht="72" customHeight="1" x14ac:dyDescent="0.25">
      <c r="A2" s="243">
        <v>6</v>
      </c>
      <c r="B2" s="690" t="s">
        <v>136</v>
      </c>
      <c r="C2" s="691"/>
      <c r="D2" s="691"/>
      <c r="E2" s="691"/>
      <c r="F2" s="691"/>
      <c r="G2" s="691"/>
      <c r="H2" s="691"/>
      <c r="I2" s="691"/>
      <c r="J2" s="691"/>
      <c r="K2" s="691"/>
      <c r="L2" s="691"/>
      <c r="M2" s="691"/>
      <c r="N2" s="691"/>
      <c r="O2" s="691"/>
      <c r="P2" s="691"/>
      <c r="Q2" s="691"/>
      <c r="R2" s="691"/>
      <c r="S2" s="691"/>
      <c r="T2" s="691"/>
      <c r="U2" s="691"/>
    </row>
    <row r="3" spans="1:21" ht="19.5" customHeight="1" x14ac:dyDescent="0.25">
      <c r="B3" s="100"/>
      <c r="C3" s="101"/>
      <c r="D3" s="101"/>
      <c r="E3" s="101"/>
      <c r="F3" s="101"/>
      <c r="G3" s="109"/>
      <c r="H3" s="101"/>
      <c r="I3" s="101"/>
      <c r="J3" s="101"/>
      <c r="K3" s="101"/>
      <c r="L3" s="101"/>
      <c r="M3" s="101"/>
      <c r="N3" s="101"/>
      <c r="O3" s="101"/>
      <c r="P3" s="101"/>
      <c r="Q3" s="101"/>
      <c r="R3" s="101"/>
      <c r="S3" s="101"/>
      <c r="T3" s="101"/>
      <c r="U3" s="196"/>
    </row>
    <row r="4" spans="1:21" ht="24.75" customHeight="1" x14ac:dyDescent="0.25">
      <c r="B4" s="692" t="s">
        <v>0</v>
      </c>
      <c r="C4" s="693"/>
      <c r="D4" s="694"/>
      <c r="E4" s="695" t="s">
        <v>1</v>
      </c>
      <c r="F4" s="696"/>
      <c r="G4" s="696"/>
      <c r="H4" s="696"/>
      <c r="I4" s="696"/>
      <c r="J4" s="696"/>
      <c r="K4" s="696"/>
      <c r="L4" s="696"/>
      <c r="M4" s="696"/>
      <c r="N4" s="696"/>
      <c r="O4" s="696"/>
      <c r="P4" s="696"/>
      <c r="Q4" s="696"/>
      <c r="R4" s="696"/>
      <c r="S4" s="696"/>
      <c r="T4" s="696"/>
      <c r="U4" s="697"/>
    </row>
    <row r="5" spans="1:21" s="4" customFormat="1" ht="8.25" customHeight="1" x14ac:dyDescent="0.25">
      <c r="A5" s="244"/>
      <c r="B5" s="5"/>
      <c r="C5" s="6"/>
      <c r="D5" s="6"/>
      <c r="E5" s="7"/>
      <c r="F5" s="8"/>
      <c r="G5" s="7"/>
      <c r="H5" s="7"/>
      <c r="I5" s="7"/>
      <c r="J5" s="7"/>
      <c r="K5" s="7"/>
      <c r="L5" s="7"/>
      <c r="M5" s="7"/>
      <c r="N5" s="7"/>
      <c r="O5" s="7"/>
      <c r="P5" s="7"/>
      <c r="Q5" s="7"/>
      <c r="R5" s="7"/>
      <c r="S5" s="7"/>
      <c r="T5" s="7"/>
      <c r="U5" s="197"/>
    </row>
    <row r="6" spans="1:21" s="4" customFormat="1" ht="8.25" customHeight="1" x14ac:dyDescent="0.25">
      <c r="A6" s="244"/>
      <c r="B6" s="49"/>
      <c r="C6" s="50"/>
      <c r="D6" s="50"/>
      <c r="E6" s="51"/>
      <c r="F6" s="52"/>
      <c r="G6" s="51"/>
      <c r="H6" s="51"/>
      <c r="I6" s="51"/>
      <c r="J6" s="51"/>
      <c r="K6" s="51"/>
      <c r="L6" s="51"/>
      <c r="M6" s="51"/>
      <c r="N6" s="51"/>
      <c r="O6" s="51"/>
      <c r="P6" s="51"/>
      <c r="Q6" s="51"/>
      <c r="R6" s="51"/>
      <c r="S6" s="51"/>
      <c r="T6" s="51"/>
      <c r="U6" s="198"/>
    </row>
    <row r="7" spans="1:21" ht="41.25" customHeight="1" x14ac:dyDescent="0.25">
      <c r="B7" s="698" t="s">
        <v>116</v>
      </c>
      <c r="C7" s="698"/>
      <c r="D7" s="698"/>
      <c r="E7" s="699" t="s">
        <v>217</v>
      </c>
      <c r="F7" s="700"/>
      <c r="G7" s="700"/>
      <c r="H7" s="700"/>
      <c r="I7" s="700"/>
      <c r="J7" s="700"/>
      <c r="K7" s="700"/>
      <c r="L7" s="700"/>
      <c r="M7" s="700"/>
      <c r="N7" s="700"/>
      <c r="O7" s="700"/>
      <c r="P7" s="700"/>
      <c r="Q7" s="700"/>
      <c r="R7" s="700"/>
      <c r="S7" s="700"/>
      <c r="T7" s="700"/>
      <c r="U7" s="701"/>
    </row>
    <row r="8" spans="1:21" ht="19.5" customHeight="1" x14ac:dyDescent="0.25">
      <c r="B8" s="698" t="s">
        <v>2</v>
      </c>
      <c r="C8" s="698"/>
      <c r="D8" s="698"/>
      <c r="E8" s="699" t="s">
        <v>102</v>
      </c>
      <c r="F8" s="700"/>
      <c r="G8" s="700"/>
      <c r="H8" s="700"/>
      <c r="I8" s="700"/>
      <c r="J8" s="700"/>
      <c r="K8" s="700"/>
      <c r="L8" s="700"/>
      <c r="M8" s="700"/>
      <c r="N8" s="700"/>
      <c r="O8" s="700"/>
      <c r="P8" s="700"/>
      <c r="Q8" s="700"/>
      <c r="R8" s="700"/>
      <c r="S8" s="700"/>
      <c r="T8" s="700"/>
      <c r="U8" s="701"/>
    </row>
    <row r="9" spans="1:21" ht="15" customHeight="1" x14ac:dyDescent="0.25">
      <c r="B9" s="705" t="s">
        <v>3</v>
      </c>
      <c r="C9" s="706"/>
      <c r="D9" s="707"/>
      <c r="E9" s="715" t="s">
        <v>4</v>
      </c>
      <c r="F9" s="716"/>
      <c r="G9" s="716"/>
      <c r="H9" s="716"/>
      <c r="I9" s="716"/>
      <c r="J9" s="716"/>
      <c r="K9" s="716"/>
      <c r="L9" s="716"/>
      <c r="M9" s="716"/>
      <c r="N9" s="716"/>
      <c r="O9" s="716"/>
      <c r="P9" s="716"/>
      <c r="Q9" s="716"/>
      <c r="R9" s="716"/>
      <c r="S9" s="716"/>
      <c r="T9" s="716"/>
      <c r="U9" s="717"/>
    </row>
    <row r="10" spans="1:21" ht="15" customHeight="1" x14ac:dyDescent="0.25">
      <c r="B10" s="705" t="s">
        <v>5</v>
      </c>
      <c r="C10" s="706"/>
      <c r="D10" s="707"/>
      <c r="E10" s="715" t="s">
        <v>6</v>
      </c>
      <c r="F10" s="716"/>
      <c r="G10" s="716"/>
      <c r="H10" s="716"/>
      <c r="I10" s="716"/>
      <c r="J10" s="716"/>
      <c r="K10" s="716"/>
      <c r="L10" s="716"/>
      <c r="M10" s="716"/>
      <c r="N10" s="716"/>
      <c r="O10" s="716"/>
      <c r="P10" s="716"/>
      <c r="Q10" s="716"/>
      <c r="R10" s="716"/>
      <c r="S10" s="716"/>
      <c r="T10" s="716"/>
      <c r="U10" s="717"/>
    </row>
    <row r="11" spans="1:21" ht="15" customHeight="1" x14ac:dyDescent="0.25">
      <c r="B11" s="705" t="s">
        <v>56</v>
      </c>
      <c r="C11" s="706"/>
      <c r="D11" s="707"/>
      <c r="E11" s="711">
        <v>956626843.98000002</v>
      </c>
      <c r="F11" s="712"/>
      <c r="G11" s="712"/>
      <c r="H11" s="712"/>
      <c r="I11" s="712"/>
      <c r="J11" s="712"/>
      <c r="K11" s="712"/>
      <c r="L11" s="712"/>
      <c r="M11" s="712"/>
      <c r="N11" s="712"/>
      <c r="O11" s="712"/>
      <c r="P11" s="712"/>
      <c r="Q11" s="712"/>
      <c r="R11" s="712"/>
      <c r="S11" s="712"/>
      <c r="T11" s="712"/>
      <c r="U11" s="713"/>
    </row>
    <row r="12" spans="1:21" ht="15" customHeight="1" x14ac:dyDescent="0.25">
      <c r="B12" s="705" t="s">
        <v>97</v>
      </c>
      <c r="C12" s="706"/>
      <c r="D12" s="707"/>
      <c r="E12" s="711"/>
      <c r="F12" s="712"/>
      <c r="G12" s="712"/>
      <c r="H12" s="712"/>
      <c r="I12" s="712"/>
      <c r="J12" s="712"/>
      <c r="K12" s="712"/>
      <c r="L12" s="712"/>
      <c r="M12" s="712"/>
      <c r="N12" s="712"/>
      <c r="O12" s="712"/>
      <c r="P12" s="712"/>
      <c r="Q12" s="712"/>
      <c r="R12" s="712"/>
      <c r="S12" s="712"/>
      <c r="T12" s="712"/>
      <c r="U12" s="713"/>
    </row>
    <row r="13" spans="1:21" ht="15" customHeight="1" x14ac:dyDescent="0.25">
      <c r="B13" s="705" t="s">
        <v>98</v>
      </c>
      <c r="C13" s="706"/>
      <c r="D13" s="707"/>
      <c r="E13" s="711"/>
      <c r="F13" s="712"/>
      <c r="G13" s="712"/>
      <c r="H13" s="712"/>
      <c r="I13" s="712"/>
      <c r="J13" s="712"/>
      <c r="K13" s="712"/>
      <c r="L13" s="712"/>
      <c r="M13" s="712"/>
      <c r="N13" s="712"/>
      <c r="O13" s="712"/>
      <c r="P13" s="712"/>
      <c r="Q13" s="712"/>
      <c r="R13" s="712"/>
      <c r="S13" s="712"/>
      <c r="T13" s="712"/>
      <c r="U13" s="713"/>
    </row>
    <row r="14" spans="1:21" ht="18" customHeight="1" x14ac:dyDescent="0.25">
      <c r="B14" s="702" t="s">
        <v>7</v>
      </c>
      <c r="C14" s="703"/>
      <c r="D14" s="703"/>
      <c r="E14" s="703"/>
      <c r="F14" s="703"/>
      <c r="G14" s="703"/>
      <c r="H14" s="703"/>
      <c r="I14" s="703"/>
      <c r="J14" s="703"/>
      <c r="K14" s="703"/>
      <c r="L14" s="703"/>
      <c r="M14" s="703"/>
      <c r="N14" s="703"/>
      <c r="O14" s="703"/>
      <c r="P14" s="703"/>
      <c r="Q14" s="703"/>
      <c r="R14" s="703"/>
      <c r="S14" s="703"/>
      <c r="T14" s="703"/>
      <c r="U14" s="704"/>
    </row>
    <row r="15" spans="1:21" ht="15" customHeight="1" x14ac:dyDescent="0.25">
      <c r="B15" s="705" t="s">
        <v>8</v>
      </c>
      <c r="C15" s="706"/>
      <c r="D15" s="707"/>
      <c r="E15" s="708" t="s">
        <v>269</v>
      </c>
      <c r="F15" s="709"/>
      <c r="G15" s="709"/>
      <c r="H15" s="709"/>
      <c r="I15" s="709"/>
      <c r="J15" s="709"/>
      <c r="K15" s="709"/>
      <c r="L15" s="709"/>
      <c r="M15" s="709"/>
      <c r="N15" s="709"/>
      <c r="O15" s="709"/>
      <c r="P15" s="709"/>
      <c r="Q15" s="709"/>
      <c r="R15" s="709"/>
      <c r="S15" s="709"/>
      <c r="T15" s="709"/>
      <c r="U15" s="710"/>
    </row>
    <row r="16" spans="1:21" ht="15" customHeight="1" x14ac:dyDescent="0.25">
      <c r="B16" s="705" t="s">
        <v>9</v>
      </c>
      <c r="C16" s="706"/>
      <c r="D16" s="707"/>
      <c r="E16" s="708" t="s">
        <v>270</v>
      </c>
      <c r="F16" s="709"/>
      <c r="G16" s="709"/>
      <c r="H16" s="709"/>
      <c r="I16" s="709"/>
      <c r="J16" s="709"/>
      <c r="K16" s="709"/>
      <c r="L16" s="709"/>
      <c r="M16" s="709"/>
      <c r="N16" s="709"/>
      <c r="O16" s="709"/>
      <c r="P16" s="709"/>
      <c r="Q16" s="709"/>
      <c r="R16" s="709"/>
      <c r="S16" s="709"/>
      <c r="T16" s="709"/>
      <c r="U16" s="710"/>
    </row>
    <row r="17" spans="2:21" ht="15" customHeight="1" x14ac:dyDescent="0.25">
      <c r="B17" s="705" t="s">
        <v>10</v>
      </c>
      <c r="C17" s="706"/>
      <c r="D17" s="707"/>
      <c r="E17" s="708" t="s">
        <v>57</v>
      </c>
      <c r="F17" s="709"/>
      <c r="G17" s="709"/>
      <c r="H17" s="709"/>
      <c r="I17" s="709"/>
      <c r="J17" s="709"/>
      <c r="K17" s="709"/>
      <c r="L17" s="709"/>
      <c r="M17" s="709"/>
      <c r="N17" s="709"/>
      <c r="O17" s="709"/>
      <c r="P17" s="709"/>
      <c r="Q17" s="709"/>
      <c r="R17" s="709"/>
      <c r="S17" s="709"/>
      <c r="T17" s="709"/>
      <c r="U17" s="710"/>
    </row>
    <row r="18" spans="2:21" ht="15" customHeight="1" x14ac:dyDescent="0.25">
      <c r="B18" s="705" t="s">
        <v>11</v>
      </c>
      <c r="C18" s="706"/>
      <c r="D18" s="707"/>
      <c r="E18" s="708" t="s">
        <v>58</v>
      </c>
      <c r="F18" s="709"/>
      <c r="G18" s="709"/>
      <c r="H18" s="709"/>
      <c r="I18" s="709"/>
      <c r="J18" s="709"/>
      <c r="K18" s="709"/>
      <c r="L18" s="709"/>
      <c r="M18" s="709"/>
      <c r="N18" s="709"/>
      <c r="O18" s="709"/>
      <c r="P18" s="709"/>
      <c r="Q18" s="709"/>
      <c r="R18" s="709"/>
      <c r="S18" s="709"/>
      <c r="T18" s="709"/>
      <c r="U18" s="710"/>
    </row>
    <row r="19" spans="2:21" ht="18" customHeight="1" x14ac:dyDescent="0.25">
      <c r="B19" s="702" t="s">
        <v>12</v>
      </c>
      <c r="C19" s="703"/>
      <c r="D19" s="703"/>
      <c r="E19" s="703"/>
      <c r="F19" s="703"/>
      <c r="G19" s="703"/>
      <c r="H19" s="703"/>
      <c r="I19" s="703"/>
      <c r="J19" s="703"/>
      <c r="K19" s="703"/>
      <c r="L19" s="703"/>
      <c r="M19" s="703"/>
      <c r="N19" s="703"/>
      <c r="O19" s="703"/>
      <c r="P19" s="703"/>
      <c r="Q19" s="703"/>
      <c r="R19" s="703"/>
      <c r="S19" s="703"/>
      <c r="T19" s="703"/>
      <c r="U19" s="704"/>
    </row>
    <row r="20" spans="2:21" ht="15" customHeight="1" x14ac:dyDescent="0.25">
      <c r="B20" s="437" t="s">
        <v>141</v>
      </c>
      <c r="C20" s="438"/>
      <c r="D20" s="438"/>
      <c r="E20" s="438"/>
      <c r="F20" s="438"/>
      <c r="G20" s="438"/>
      <c r="H20" s="438"/>
      <c r="I20" s="438"/>
      <c r="J20" s="438"/>
      <c r="K20" s="438"/>
      <c r="L20" s="438"/>
      <c r="M20" s="438"/>
      <c r="N20" s="438"/>
      <c r="O20" s="438"/>
      <c r="P20" s="438"/>
      <c r="Q20" s="438"/>
      <c r="R20" s="438"/>
      <c r="S20" s="438"/>
      <c r="T20" s="438"/>
      <c r="U20" s="439"/>
    </row>
    <row r="21" spans="2:21" ht="24" customHeight="1" x14ac:dyDescent="0.25">
      <c r="B21" s="702" t="s">
        <v>13</v>
      </c>
      <c r="C21" s="703"/>
      <c r="D21" s="703"/>
      <c r="E21" s="703"/>
      <c r="F21" s="703"/>
      <c r="G21" s="703"/>
      <c r="H21" s="703"/>
      <c r="I21" s="703"/>
      <c r="J21" s="703"/>
      <c r="K21" s="703"/>
      <c r="L21" s="703"/>
      <c r="M21" s="703"/>
      <c r="N21" s="703"/>
      <c r="O21" s="703"/>
      <c r="P21" s="703"/>
      <c r="Q21" s="703"/>
      <c r="R21" s="703"/>
      <c r="S21" s="703"/>
      <c r="T21" s="703"/>
      <c r="U21" s="704"/>
    </row>
    <row r="22" spans="2:21" x14ac:dyDescent="0.25">
      <c r="B22" s="680" t="s">
        <v>267</v>
      </c>
      <c r="C22" s="681"/>
      <c r="D22" s="681"/>
      <c r="E22" s="681"/>
      <c r="F22" s="681"/>
      <c r="G22" s="681"/>
      <c r="H22" s="681"/>
      <c r="I22" s="681"/>
      <c r="J22" s="681"/>
      <c r="K22" s="681"/>
      <c r="L22" s="681"/>
      <c r="M22" s="681"/>
      <c r="N22" s="681"/>
      <c r="O22" s="681"/>
      <c r="P22" s="681"/>
      <c r="Q22" s="681"/>
      <c r="R22" s="681"/>
      <c r="S22" s="681"/>
      <c r="T22" s="681"/>
      <c r="U22" s="682"/>
    </row>
    <row r="23" spans="2:21" ht="70.5" customHeight="1" x14ac:dyDescent="0.25">
      <c r="B23" s="718" t="s">
        <v>14</v>
      </c>
      <c r="C23" s="719"/>
      <c r="D23" s="720"/>
      <c r="E23" s="721" t="s">
        <v>268</v>
      </c>
      <c r="F23" s="722"/>
      <c r="G23" s="722"/>
      <c r="H23" s="722"/>
      <c r="I23" s="722"/>
      <c r="J23" s="722"/>
      <c r="K23" s="722"/>
      <c r="L23" s="722"/>
      <c r="M23" s="722"/>
      <c r="N23" s="722"/>
      <c r="O23" s="722"/>
      <c r="P23" s="722"/>
      <c r="Q23" s="722"/>
      <c r="R23" s="722"/>
      <c r="S23" s="722"/>
      <c r="T23" s="722"/>
      <c r="U23" s="723"/>
    </row>
    <row r="24" spans="2:21" ht="18" x14ac:dyDescent="0.25">
      <c r="B24" s="724" t="s">
        <v>15</v>
      </c>
      <c r="C24" s="725"/>
      <c r="D24" s="725"/>
      <c r="E24" s="725"/>
      <c r="F24" s="725"/>
      <c r="G24" s="725"/>
      <c r="H24" s="725"/>
      <c r="I24" s="725"/>
      <c r="J24" s="725"/>
      <c r="K24" s="725"/>
      <c r="L24" s="725"/>
      <c r="M24" s="725"/>
      <c r="N24" s="725"/>
      <c r="O24" s="725"/>
      <c r="P24" s="725"/>
      <c r="Q24" s="725"/>
      <c r="R24" s="725"/>
      <c r="S24" s="725"/>
      <c r="T24" s="725"/>
      <c r="U24" s="726"/>
    </row>
    <row r="25" spans="2:21" ht="30.75" customHeight="1" x14ac:dyDescent="0.25">
      <c r="B25" s="727" t="s">
        <v>103</v>
      </c>
      <c r="C25" s="728"/>
      <c r="D25" s="728"/>
      <c r="E25" s="728"/>
      <c r="F25" s="728"/>
      <c r="G25" s="728"/>
      <c r="H25" s="728"/>
      <c r="I25" s="728"/>
      <c r="J25" s="728"/>
      <c r="K25" s="728"/>
      <c r="L25" s="728"/>
      <c r="M25" s="728"/>
      <c r="N25" s="728"/>
      <c r="O25" s="728"/>
      <c r="P25" s="728"/>
      <c r="Q25" s="728"/>
      <c r="R25" s="728"/>
      <c r="S25" s="728"/>
      <c r="T25" s="728"/>
      <c r="U25" s="729"/>
    </row>
    <row r="26" spans="2:21" ht="30" customHeight="1" x14ac:dyDescent="0.25">
      <c r="B26" s="48" t="s">
        <v>16</v>
      </c>
      <c r="C26" s="730" t="s">
        <v>17</v>
      </c>
      <c r="D26" s="731"/>
      <c r="E26" s="732"/>
      <c r="F26" s="48" t="s">
        <v>18</v>
      </c>
      <c r="G26" s="57" t="s">
        <v>19</v>
      </c>
      <c r="H26" s="730" t="s">
        <v>20</v>
      </c>
      <c r="I26" s="731"/>
      <c r="J26" s="731"/>
      <c r="K26" s="731"/>
      <c r="L26" s="731"/>
      <c r="M26" s="731"/>
      <c r="N26" s="732"/>
      <c r="O26" s="730" t="s">
        <v>21</v>
      </c>
      <c r="P26" s="731"/>
      <c r="Q26" s="731"/>
      <c r="R26" s="731"/>
      <c r="S26" s="732"/>
      <c r="T26" s="730" t="s">
        <v>22</v>
      </c>
      <c r="U26" s="732"/>
    </row>
    <row r="27" spans="2:21" ht="52.5" customHeight="1" x14ac:dyDescent="0.25">
      <c r="B27" s="44" t="s">
        <v>137</v>
      </c>
      <c r="C27" s="482" t="s">
        <v>70</v>
      </c>
      <c r="D27" s="483"/>
      <c r="E27" s="484"/>
      <c r="F27" s="44" t="s">
        <v>71</v>
      </c>
      <c r="G27" s="110" t="s">
        <v>23</v>
      </c>
      <c r="H27" s="482" t="s">
        <v>24</v>
      </c>
      <c r="I27" s="483"/>
      <c r="J27" s="483"/>
      <c r="K27" s="483"/>
      <c r="L27" s="483"/>
      <c r="M27" s="483"/>
      <c r="N27" s="484"/>
      <c r="O27" s="482" t="s">
        <v>46</v>
      </c>
      <c r="P27" s="483"/>
      <c r="Q27" s="483"/>
      <c r="R27" s="483"/>
      <c r="S27" s="484"/>
      <c r="T27" s="485">
        <f>U30</f>
        <v>0</v>
      </c>
      <c r="U27" s="486"/>
    </row>
    <row r="28" spans="2:21" ht="18" x14ac:dyDescent="0.25">
      <c r="B28" s="487" t="s">
        <v>25</v>
      </c>
      <c r="C28" s="488"/>
      <c r="D28" s="488"/>
      <c r="E28" s="488"/>
      <c r="F28" s="488"/>
      <c r="G28" s="488"/>
      <c r="H28" s="488"/>
      <c r="I28" s="488"/>
      <c r="J28" s="488"/>
      <c r="K28" s="488"/>
      <c r="L28" s="488"/>
      <c r="M28" s="488"/>
      <c r="N28" s="488"/>
      <c r="O28" s="488"/>
      <c r="P28" s="488"/>
      <c r="Q28" s="488"/>
      <c r="R28" s="488"/>
      <c r="S28" s="488"/>
      <c r="T28" s="488"/>
      <c r="U28" s="489"/>
    </row>
    <row r="29" spans="2:21" ht="29.25" customHeight="1" x14ac:dyDescent="0.25">
      <c r="B29" s="47" t="s">
        <v>26</v>
      </c>
      <c r="C29" s="685" t="s">
        <v>27</v>
      </c>
      <c r="D29" s="686"/>
      <c r="E29" s="687"/>
      <c r="F29" s="47" t="s">
        <v>18</v>
      </c>
      <c r="G29" s="47" t="s">
        <v>25</v>
      </c>
      <c r="H29" s="47" t="s">
        <v>28</v>
      </c>
      <c r="I29" s="47" t="s">
        <v>29</v>
      </c>
      <c r="J29" s="47" t="s">
        <v>30</v>
      </c>
      <c r="K29" s="47" t="s">
        <v>31</v>
      </c>
      <c r="L29" s="47" t="s">
        <v>32</v>
      </c>
      <c r="M29" s="47" t="s">
        <v>33</v>
      </c>
      <c r="N29" s="47" t="s">
        <v>34</v>
      </c>
      <c r="O29" s="47" t="s">
        <v>35</v>
      </c>
      <c r="P29" s="47" t="s">
        <v>36</v>
      </c>
      <c r="Q29" s="47" t="s">
        <v>37</v>
      </c>
      <c r="R29" s="47" t="s">
        <v>38</v>
      </c>
      <c r="S29" s="47" t="s">
        <v>39</v>
      </c>
      <c r="T29" s="47" t="s">
        <v>47</v>
      </c>
      <c r="U29" s="175" t="s">
        <v>41</v>
      </c>
    </row>
    <row r="30" spans="2:21" ht="29.25" customHeight="1" x14ac:dyDescent="0.25">
      <c r="B30" s="61" t="s">
        <v>120</v>
      </c>
      <c r="C30" s="467" t="s">
        <v>121</v>
      </c>
      <c r="D30" s="468"/>
      <c r="E30" s="469"/>
      <c r="F30" s="61" t="s">
        <v>71</v>
      </c>
      <c r="G30" s="111">
        <f>T30</f>
        <v>0.75</v>
      </c>
      <c r="H30" s="80">
        <v>0.75</v>
      </c>
      <c r="I30" s="80">
        <v>0.75</v>
      </c>
      <c r="J30" s="80">
        <v>0.75</v>
      </c>
      <c r="K30" s="80">
        <v>0.75</v>
      </c>
      <c r="L30" s="80">
        <v>0.75</v>
      </c>
      <c r="M30" s="80">
        <v>0.75</v>
      </c>
      <c r="N30" s="80">
        <v>0.75</v>
      </c>
      <c r="O30" s="80">
        <v>0.75</v>
      </c>
      <c r="P30" s="80">
        <v>0.75</v>
      </c>
      <c r="Q30" s="80">
        <v>0.75</v>
      </c>
      <c r="R30" s="80">
        <v>0.75</v>
      </c>
      <c r="S30" s="80">
        <v>0.75</v>
      </c>
      <c r="T30" s="80">
        <f>AVERAGE(H30:S30)</f>
        <v>0.75</v>
      </c>
      <c r="U30" s="683"/>
    </row>
    <row r="31" spans="2:21" ht="29.25" customHeight="1" x14ac:dyDescent="0.25">
      <c r="B31" s="61" t="s">
        <v>138</v>
      </c>
      <c r="C31" s="467" t="s">
        <v>139</v>
      </c>
      <c r="D31" s="468"/>
      <c r="E31" s="469"/>
      <c r="F31" s="61" t="s">
        <v>71</v>
      </c>
      <c r="G31" s="111"/>
      <c r="H31" s="80"/>
      <c r="I31" s="80"/>
      <c r="J31" s="80"/>
      <c r="K31" s="80"/>
      <c r="L31" s="80"/>
      <c r="M31" s="80"/>
      <c r="N31" s="80"/>
      <c r="O31" s="80"/>
      <c r="P31" s="80"/>
      <c r="Q31" s="80"/>
      <c r="R31" s="80"/>
      <c r="S31" s="80"/>
      <c r="T31" s="80"/>
      <c r="U31" s="684"/>
    </row>
    <row r="32" spans="2:21" ht="15.75" x14ac:dyDescent="0.25">
      <c r="B32" s="363" t="s">
        <v>43</v>
      </c>
      <c r="C32" s="364"/>
      <c r="D32" s="364"/>
      <c r="E32" s="364"/>
      <c r="F32" s="364"/>
      <c r="G32" s="364"/>
      <c r="H32" s="364"/>
      <c r="I32" s="364"/>
      <c r="J32" s="364"/>
      <c r="K32" s="364"/>
      <c r="L32" s="364"/>
      <c r="M32" s="364"/>
      <c r="N32" s="364"/>
      <c r="O32" s="364"/>
      <c r="P32" s="364"/>
      <c r="Q32" s="364"/>
      <c r="R32" s="364"/>
      <c r="S32" s="364"/>
      <c r="T32" s="364"/>
      <c r="U32" s="365"/>
    </row>
    <row r="33" spans="2:21" ht="29.25" customHeight="1" x14ac:dyDescent="0.25">
      <c r="B33" s="47" t="s">
        <v>26</v>
      </c>
      <c r="C33" s="685" t="s">
        <v>27</v>
      </c>
      <c r="D33" s="686"/>
      <c r="E33" s="687"/>
      <c r="F33" s="47" t="s">
        <v>18</v>
      </c>
      <c r="G33" s="47" t="s">
        <v>43</v>
      </c>
      <c r="H33" s="47" t="s">
        <v>28</v>
      </c>
      <c r="I33" s="47" t="s">
        <v>29</v>
      </c>
      <c r="J33" s="47" t="s">
        <v>30</v>
      </c>
      <c r="K33" s="47" t="s">
        <v>31</v>
      </c>
      <c r="L33" s="47" t="s">
        <v>32</v>
      </c>
      <c r="M33" s="47" t="s">
        <v>33</v>
      </c>
      <c r="N33" s="47" t="s">
        <v>34</v>
      </c>
      <c r="O33" s="47" t="s">
        <v>35</v>
      </c>
      <c r="P33" s="47" t="s">
        <v>36</v>
      </c>
      <c r="Q33" s="47" t="s">
        <v>37</v>
      </c>
      <c r="R33" s="47" t="s">
        <v>38</v>
      </c>
      <c r="S33" s="47" t="s">
        <v>39</v>
      </c>
      <c r="T33" s="47" t="s">
        <v>47</v>
      </c>
      <c r="U33" s="174" t="s">
        <v>41</v>
      </c>
    </row>
    <row r="34" spans="2:21" ht="29.25" customHeight="1" x14ac:dyDescent="0.25">
      <c r="B34" s="60" t="str">
        <f>B30</f>
        <v>CS2024</v>
      </c>
      <c r="C34" s="476" t="str">
        <f>C30</f>
        <v>Cobertura de servicio 2024</v>
      </c>
      <c r="D34" s="477"/>
      <c r="E34" s="478"/>
      <c r="F34" s="44" t="str">
        <f>F30</f>
        <v>Porcentaje</v>
      </c>
      <c r="G34" s="111">
        <f>T34</f>
        <v>0.75</v>
      </c>
      <c r="H34" s="80">
        <v>0.75</v>
      </c>
      <c r="I34" s="80">
        <v>0.75</v>
      </c>
      <c r="J34" s="80">
        <v>0.75</v>
      </c>
      <c r="K34" s="80">
        <v>0.75</v>
      </c>
      <c r="L34" s="80">
        <v>0.75</v>
      </c>
      <c r="M34" s="80">
        <v>0.75</v>
      </c>
      <c r="N34" s="80">
        <v>0.75</v>
      </c>
      <c r="O34" s="80">
        <v>0.75</v>
      </c>
      <c r="P34" s="80">
        <v>0.75</v>
      </c>
      <c r="Q34" s="80">
        <v>0.75</v>
      </c>
      <c r="R34" s="80">
        <v>0.75</v>
      </c>
      <c r="S34" s="80">
        <v>0.75</v>
      </c>
      <c r="T34" s="80">
        <f>AVERAGE(H34:S34)</f>
        <v>0.75</v>
      </c>
      <c r="U34" s="688"/>
    </row>
    <row r="35" spans="2:21" ht="29.25" customHeight="1" x14ac:dyDescent="0.25">
      <c r="B35" s="60" t="str">
        <f>B31</f>
        <v>CS2025</v>
      </c>
      <c r="C35" s="476" t="str">
        <f>C31</f>
        <v>Cobertura de servicio 2025</v>
      </c>
      <c r="D35" s="477"/>
      <c r="E35" s="478"/>
      <c r="F35" s="44" t="str">
        <f>F31</f>
        <v>Porcentaje</v>
      </c>
      <c r="G35" s="127"/>
      <c r="H35" s="82"/>
      <c r="I35" s="82"/>
      <c r="J35" s="82"/>
      <c r="K35" s="82"/>
      <c r="L35" s="82"/>
      <c r="M35" s="82"/>
      <c r="N35" s="82"/>
      <c r="O35" s="82"/>
      <c r="P35" s="82"/>
      <c r="Q35" s="79"/>
      <c r="R35" s="79"/>
      <c r="S35" s="79"/>
      <c r="T35" s="81"/>
      <c r="U35" s="689"/>
    </row>
    <row r="36" spans="2:21" ht="18" x14ac:dyDescent="0.25">
      <c r="B36" s="675" t="s">
        <v>42</v>
      </c>
      <c r="C36" s="676"/>
      <c r="D36" s="676"/>
      <c r="E36" s="676"/>
      <c r="F36" s="676"/>
      <c r="G36" s="676"/>
      <c r="H36" s="676"/>
      <c r="I36" s="676"/>
      <c r="J36" s="676"/>
      <c r="K36" s="676"/>
      <c r="L36" s="676"/>
      <c r="M36" s="676"/>
      <c r="N36" s="676"/>
      <c r="O36" s="676"/>
      <c r="P36" s="676"/>
      <c r="Q36" s="676"/>
      <c r="R36" s="676"/>
      <c r="S36" s="676"/>
      <c r="T36" s="676"/>
      <c r="U36" s="677"/>
    </row>
    <row r="37" spans="2:21" ht="27" customHeight="1" x14ac:dyDescent="0.25">
      <c r="B37" s="678" t="s">
        <v>87</v>
      </c>
      <c r="C37" s="678"/>
      <c r="D37" s="678"/>
      <c r="E37" s="678"/>
      <c r="F37" s="678"/>
      <c r="G37" s="678"/>
      <c r="H37" s="678"/>
      <c r="I37" s="678"/>
      <c r="J37" s="678"/>
      <c r="K37" s="678"/>
      <c r="L37" s="678"/>
      <c r="M37" s="678"/>
      <c r="N37" s="678"/>
      <c r="O37" s="678"/>
      <c r="P37" s="678"/>
      <c r="Q37" s="678"/>
      <c r="R37" s="678"/>
      <c r="S37" s="678"/>
      <c r="T37" s="678"/>
      <c r="U37" s="678"/>
    </row>
    <row r="38" spans="2:21" ht="30" customHeight="1" x14ac:dyDescent="0.25">
      <c r="B38" s="58" t="s">
        <v>16</v>
      </c>
      <c r="C38" s="679" t="s">
        <v>17</v>
      </c>
      <c r="D38" s="679"/>
      <c r="E38" s="679"/>
      <c r="F38" s="58" t="s">
        <v>18</v>
      </c>
      <c r="G38" s="107" t="s">
        <v>19</v>
      </c>
      <c r="H38" s="679" t="s">
        <v>20</v>
      </c>
      <c r="I38" s="679"/>
      <c r="J38" s="679"/>
      <c r="K38" s="679"/>
      <c r="L38" s="679"/>
      <c r="M38" s="679"/>
      <c r="N38" s="679"/>
      <c r="O38" s="679" t="s">
        <v>21</v>
      </c>
      <c r="P38" s="679"/>
      <c r="Q38" s="679"/>
      <c r="R38" s="679"/>
      <c r="S38" s="679"/>
      <c r="T38" s="679" t="s">
        <v>22</v>
      </c>
      <c r="U38" s="679"/>
    </row>
    <row r="39" spans="2:21" ht="58.5" customHeight="1" x14ac:dyDescent="0.25">
      <c r="B39" s="102" t="s">
        <v>88</v>
      </c>
      <c r="C39" s="671" t="s">
        <v>89</v>
      </c>
      <c r="D39" s="671"/>
      <c r="E39" s="671"/>
      <c r="F39" s="43" t="s">
        <v>90</v>
      </c>
      <c r="G39" s="110" t="s">
        <v>23</v>
      </c>
      <c r="H39" s="672" t="s">
        <v>82</v>
      </c>
      <c r="I39" s="672"/>
      <c r="J39" s="672"/>
      <c r="K39" s="672"/>
      <c r="L39" s="672"/>
      <c r="M39" s="672"/>
      <c r="N39" s="672"/>
      <c r="O39" s="672" t="s">
        <v>46</v>
      </c>
      <c r="P39" s="672"/>
      <c r="Q39" s="672"/>
      <c r="R39" s="672"/>
      <c r="S39" s="672"/>
      <c r="T39" s="673">
        <f>U42</f>
        <v>0.81</v>
      </c>
      <c r="U39" s="673"/>
    </row>
    <row r="40" spans="2:21" ht="15" customHeight="1" x14ac:dyDescent="0.25">
      <c r="B40" s="674" t="s">
        <v>25</v>
      </c>
      <c r="C40" s="674"/>
      <c r="D40" s="674"/>
      <c r="E40" s="674"/>
      <c r="F40" s="674"/>
      <c r="G40" s="674"/>
      <c r="H40" s="674"/>
      <c r="I40" s="674"/>
      <c r="J40" s="674"/>
      <c r="K40" s="674"/>
      <c r="L40" s="674"/>
      <c r="M40" s="674"/>
      <c r="N40" s="674"/>
      <c r="O40" s="674"/>
      <c r="P40" s="674"/>
      <c r="Q40" s="674"/>
      <c r="R40" s="674"/>
      <c r="S40" s="674"/>
      <c r="T40" s="674"/>
      <c r="U40" s="674"/>
    </row>
    <row r="41" spans="2:21" x14ac:dyDescent="0.25">
      <c r="B41" s="103" t="s">
        <v>26</v>
      </c>
      <c r="C41" s="667" t="s">
        <v>27</v>
      </c>
      <c r="D41" s="667"/>
      <c r="E41" s="667"/>
      <c r="F41" s="103" t="s">
        <v>18</v>
      </c>
      <c r="G41" s="106" t="s">
        <v>25</v>
      </c>
      <c r="H41" s="103" t="s">
        <v>28</v>
      </c>
      <c r="I41" s="103" t="s">
        <v>29</v>
      </c>
      <c r="J41" s="103" t="s">
        <v>30</v>
      </c>
      <c r="K41" s="103" t="s">
        <v>31</v>
      </c>
      <c r="L41" s="103" t="s">
        <v>32</v>
      </c>
      <c r="M41" s="103" t="s">
        <v>33</v>
      </c>
      <c r="N41" s="103" t="s">
        <v>34</v>
      </c>
      <c r="O41" s="103" t="s">
        <v>35</v>
      </c>
      <c r="P41" s="103" t="s">
        <v>36</v>
      </c>
      <c r="Q41" s="103" t="s">
        <v>37</v>
      </c>
      <c r="R41" s="103" t="s">
        <v>38</v>
      </c>
      <c r="S41" s="103" t="s">
        <v>39</v>
      </c>
      <c r="T41" s="103" t="s">
        <v>40</v>
      </c>
      <c r="U41" s="172" t="s">
        <v>41</v>
      </c>
    </row>
    <row r="42" spans="2:21" ht="34.5" customHeight="1" x14ac:dyDescent="0.25">
      <c r="B42" s="61" t="s">
        <v>91</v>
      </c>
      <c r="C42" s="665" t="s">
        <v>92</v>
      </c>
      <c r="D42" s="665"/>
      <c r="E42" s="665"/>
      <c r="F42" s="61" t="s">
        <v>90</v>
      </c>
      <c r="G42" s="36">
        <f>T42</f>
        <v>7776</v>
      </c>
      <c r="H42" s="168">
        <v>648</v>
      </c>
      <c r="I42" s="168">
        <v>648</v>
      </c>
      <c r="J42" s="168">
        <v>648</v>
      </c>
      <c r="K42" s="168">
        <v>648</v>
      </c>
      <c r="L42" s="168">
        <v>648</v>
      </c>
      <c r="M42" s="168">
        <v>648</v>
      </c>
      <c r="N42" s="168">
        <v>648</v>
      </c>
      <c r="O42" s="168">
        <v>648</v>
      </c>
      <c r="P42" s="168">
        <v>648</v>
      </c>
      <c r="Q42" s="168">
        <v>648</v>
      </c>
      <c r="R42" s="168">
        <v>648</v>
      </c>
      <c r="S42" s="168">
        <v>648</v>
      </c>
      <c r="T42" s="74">
        <f>SUM(H42:S42)</f>
        <v>7776</v>
      </c>
      <c r="U42" s="666">
        <f>T42/T43</f>
        <v>0.81</v>
      </c>
    </row>
    <row r="43" spans="2:21" ht="34.5" customHeight="1" x14ac:dyDescent="0.25">
      <c r="B43" s="61" t="s">
        <v>93</v>
      </c>
      <c r="C43" s="665" t="s">
        <v>94</v>
      </c>
      <c r="D43" s="665"/>
      <c r="E43" s="665"/>
      <c r="F43" s="61" t="s">
        <v>90</v>
      </c>
      <c r="G43" s="36">
        <f>T43</f>
        <v>9600</v>
      </c>
      <c r="H43" s="168">
        <v>800</v>
      </c>
      <c r="I43" s="168">
        <v>800</v>
      </c>
      <c r="J43" s="168">
        <v>800</v>
      </c>
      <c r="K43" s="168">
        <v>800</v>
      </c>
      <c r="L43" s="168">
        <v>800</v>
      </c>
      <c r="M43" s="168">
        <v>800</v>
      </c>
      <c r="N43" s="168">
        <v>800</v>
      </c>
      <c r="O43" s="168">
        <v>800</v>
      </c>
      <c r="P43" s="168">
        <v>800</v>
      </c>
      <c r="Q43" s="168">
        <v>800</v>
      </c>
      <c r="R43" s="168">
        <v>800</v>
      </c>
      <c r="S43" s="168">
        <v>800</v>
      </c>
      <c r="T43" s="74">
        <f>SUM(H43:S43)</f>
        <v>9600</v>
      </c>
      <c r="U43" s="666"/>
    </row>
    <row r="44" spans="2:21" ht="15" customHeight="1" x14ac:dyDescent="0.25">
      <c r="B44" s="363" t="s">
        <v>43</v>
      </c>
      <c r="C44" s="364"/>
      <c r="D44" s="364"/>
      <c r="E44" s="364"/>
      <c r="F44" s="364"/>
      <c r="G44" s="364"/>
      <c r="H44" s="364"/>
      <c r="I44" s="364"/>
      <c r="J44" s="364"/>
      <c r="K44" s="364"/>
      <c r="L44" s="364"/>
      <c r="M44" s="364"/>
      <c r="N44" s="364"/>
      <c r="O44" s="364"/>
      <c r="P44" s="364"/>
      <c r="Q44" s="364"/>
      <c r="R44" s="364"/>
      <c r="S44" s="364"/>
      <c r="T44" s="364"/>
      <c r="U44" s="365"/>
    </row>
    <row r="45" spans="2:21" ht="15" customHeight="1" x14ac:dyDescent="0.25">
      <c r="B45" s="103" t="s">
        <v>26</v>
      </c>
      <c r="C45" s="667" t="s">
        <v>27</v>
      </c>
      <c r="D45" s="667"/>
      <c r="E45" s="667"/>
      <c r="F45" s="103" t="s">
        <v>18</v>
      </c>
      <c r="G45" s="106" t="s">
        <v>43</v>
      </c>
      <c r="H45" s="103" t="s">
        <v>28</v>
      </c>
      <c r="I45" s="103" t="s">
        <v>29</v>
      </c>
      <c r="J45" s="103" t="s">
        <v>30</v>
      </c>
      <c r="K45" s="103" t="s">
        <v>31</v>
      </c>
      <c r="L45" s="103" t="s">
        <v>32</v>
      </c>
      <c r="M45" s="103" t="s">
        <v>33</v>
      </c>
      <c r="N45" s="103" t="s">
        <v>34</v>
      </c>
      <c r="O45" s="103" t="s">
        <v>35</v>
      </c>
      <c r="P45" s="103" t="s">
        <v>36</v>
      </c>
      <c r="Q45" s="103" t="s">
        <v>37</v>
      </c>
      <c r="R45" s="103" t="s">
        <v>38</v>
      </c>
      <c r="S45" s="103" t="s">
        <v>39</v>
      </c>
      <c r="T45" s="103" t="s">
        <v>40</v>
      </c>
      <c r="U45" s="18" t="s">
        <v>41</v>
      </c>
    </row>
    <row r="46" spans="2:21" ht="34.5" customHeight="1" x14ac:dyDescent="0.25">
      <c r="B46" s="43" t="s">
        <v>91</v>
      </c>
      <c r="C46" s="668" t="s">
        <v>92</v>
      </c>
      <c r="D46" s="668"/>
      <c r="E46" s="668"/>
      <c r="F46" s="43" t="s">
        <v>90</v>
      </c>
      <c r="G46" s="79">
        <f>T46</f>
        <v>0</v>
      </c>
      <c r="H46" s="90"/>
      <c r="I46" s="91"/>
      <c r="J46" s="91"/>
      <c r="K46" s="35"/>
      <c r="L46" s="35"/>
      <c r="M46" s="35"/>
      <c r="N46" s="35"/>
      <c r="O46" s="35"/>
      <c r="P46" s="35"/>
      <c r="Q46" s="32"/>
      <c r="R46" s="32"/>
      <c r="S46" s="32"/>
      <c r="T46" s="88">
        <f>SUM(H46:S46)</f>
        <v>0</v>
      </c>
      <c r="U46" s="669"/>
    </row>
    <row r="47" spans="2:21" ht="34.5" customHeight="1" x14ac:dyDescent="0.25">
      <c r="B47" s="43" t="s">
        <v>93</v>
      </c>
      <c r="C47" s="668" t="s">
        <v>94</v>
      </c>
      <c r="D47" s="668"/>
      <c r="E47" s="668"/>
      <c r="F47" s="43" t="s">
        <v>90</v>
      </c>
      <c r="G47" s="66"/>
      <c r="H47" s="168"/>
      <c r="I47" s="168"/>
      <c r="J47" s="168"/>
      <c r="K47" s="168"/>
      <c r="L47" s="168"/>
      <c r="M47" s="168"/>
      <c r="N47" s="168"/>
      <c r="O47" s="168"/>
      <c r="P47" s="168"/>
      <c r="Q47" s="168"/>
      <c r="R47" s="168"/>
      <c r="S47" s="168"/>
      <c r="T47" s="88"/>
      <c r="U47" s="670"/>
    </row>
    <row r="48" spans="2:21" ht="71.25" customHeight="1" x14ac:dyDescent="0.25">
      <c r="B48" s="402" t="s">
        <v>142</v>
      </c>
      <c r="C48" s="403"/>
      <c r="D48" s="403"/>
      <c r="E48" s="403"/>
      <c r="F48" s="403"/>
      <c r="G48" s="403"/>
      <c r="H48" s="403"/>
      <c r="I48" s="403"/>
      <c r="J48" s="403"/>
      <c r="K48" s="403"/>
      <c r="L48" s="403"/>
      <c r="M48" s="403"/>
      <c r="N48" s="403"/>
      <c r="O48" s="403"/>
      <c r="P48" s="403"/>
      <c r="Q48" s="403"/>
      <c r="R48" s="403"/>
      <c r="S48" s="403"/>
      <c r="T48" s="403"/>
      <c r="U48" s="404"/>
    </row>
    <row r="49" spans="2:21" ht="30.75" customHeight="1" x14ac:dyDescent="0.25">
      <c r="B49" s="482" t="s">
        <v>104</v>
      </c>
      <c r="C49" s="483"/>
      <c r="D49" s="483"/>
      <c r="E49" s="483"/>
      <c r="F49" s="483"/>
      <c r="G49" s="483"/>
      <c r="H49" s="483"/>
      <c r="I49" s="483"/>
      <c r="J49" s="483"/>
      <c r="K49" s="483"/>
      <c r="L49" s="483"/>
      <c r="M49" s="483"/>
      <c r="N49" s="483"/>
      <c r="O49" s="483"/>
      <c r="P49" s="483"/>
      <c r="Q49" s="483"/>
      <c r="R49" s="483"/>
      <c r="S49" s="483"/>
      <c r="T49" s="483"/>
      <c r="U49" s="484"/>
    </row>
    <row r="50" spans="2:21" ht="30" customHeight="1" x14ac:dyDescent="0.25">
      <c r="B50" s="42" t="s">
        <v>16</v>
      </c>
      <c r="C50" s="640" t="s">
        <v>17</v>
      </c>
      <c r="D50" s="641"/>
      <c r="E50" s="642"/>
      <c r="F50" s="42" t="s">
        <v>18</v>
      </c>
      <c r="G50" s="107" t="s">
        <v>19</v>
      </c>
      <c r="H50" s="640" t="s">
        <v>130</v>
      </c>
      <c r="I50" s="641"/>
      <c r="J50" s="641"/>
      <c r="K50" s="641"/>
      <c r="L50" s="641"/>
      <c r="M50" s="641"/>
      <c r="N50" s="642"/>
      <c r="O50" s="640" t="s">
        <v>21</v>
      </c>
      <c r="P50" s="641"/>
      <c r="Q50" s="641"/>
      <c r="R50" s="641"/>
      <c r="S50" s="642"/>
      <c r="T50" s="640" t="s">
        <v>22</v>
      </c>
      <c r="U50" s="642"/>
    </row>
    <row r="51" spans="2:21" ht="63.75" customHeight="1" x14ac:dyDescent="0.25">
      <c r="B51" s="62" t="s">
        <v>105</v>
      </c>
      <c r="C51" s="657" t="s">
        <v>44</v>
      </c>
      <c r="D51" s="658"/>
      <c r="E51" s="659"/>
      <c r="F51" s="62" t="s">
        <v>45</v>
      </c>
      <c r="G51" s="113" t="s">
        <v>23</v>
      </c>
      <c r="H51" s="660" t="s">
        <v>24</v>
      </c>
      <c r="I51" s="661"/>
      <c r="J51" s="661"/>
      <c r="K51" s="661"/>
      <c r="L51" s="661"/>
      <c r="M51" s="661"/>
      <c r="N51" s="662"/>
      <c r="O51" s="660" t="s">
        <v>46</v>
      </c>
      <c r="P51" s="661"/>
      <c r="Q51" s="661"/>
      <c r="R51" s="661"/>
      <c r="S51" s="662"/>
      <c r="T51" s="663">
        <f>U54</f>
        <v>0.31367810536491059</v>
      </c>
      <c r="U51" s="664"/>
    </row>
    <row r="52" spans="2:21" ht="15.75" x14ac:dyDescent="0.25">
      <c r="B52" s="526" t="s">
        <v>25</v>
      </c>
      <c r="C52" s="527"/>
      <c r="D52" s="527"/>
      <c r="E52" s="527"/>
      <c r="F52" s="527"/>
      <c r="G52" s="527"/>
      <c r="H52" s="527"/>
      <c r="I52" s="527"/>
      <c r="J52" s="527"/>
      <c r="K52" s="527"/>
      <c r="L52" s="527"/>
      <c r="M52" s="527"/>
      <c r="N52" s="527"/>
      <c r="O52" s="527"/>
      <c r="P52" s="527"/>
      <c r="Q52" s="527"/>
      <c r="R52" s="527"/>
      <c r="S52" s="527"/>
      <c r="T52" s="527"/>
      <c r="U52" s="528"/>
    </row>
    <row r="53" spans="2:21" ht="34.5" customHeight="1" x14ac:dyDescent="0.25">
      <c r="B53" s="103" t="s">
        <v>26</v>
      </c>
      <c r="C53" s="366" t="s">
        <v>27</v>
      </c>
      <c r="D53" s="367"/>
      <c r="E53" s="368"/>
      <c r="F53" s="103" t="s">
        <v>18</v>
      </c>
      <c r="G53" s="106" t="s">
        <v>25</v>
      </c>
      <c r="H53" s="103" t="s">
        <v>28</v>
      </c>
      <c r="I53" s="103" t="s">
        <v>29</v>
      </c>
      <c r="J53" s="103" t="s">
        <v>30</v>
      </c>
      <c r="K53" s="103" t="s">
        <v>31</v>
      </c>
      <c r="L53" s="103" t="s">
        <v>32</v>
      </c>
      <c r="M53" s="103" t="s">
        <v>33</v>
      </c>
      <c r="N53" s="103" t="s">
        <v>34</v>
      </c>
      <c r="O53" s="103" t="s">
        <v>35</v>
      </c>
      <c r="P53" s="103" t="s">
        <v>36</v>
      </c>
      <c r="Q53" s="103" t="s">
        <v>37</v>
      </c>
      <c r="R53" s="103" t="s">
        <v>38</v>
      </c>
      <c r="S53" s="103" t="s">
        <v>39</v>
      </c>
      <c r="T53" s="103" t="s">
        <v>47</v>
      </c>
      <c r="U53" s="172" t="s">
        <v>41</v>
      </c>
    </row>
    <row r="54" spans="2:21" ht="45.75" customHeight="1" x14ac:dyDescent="0.25">
      <c r="B54" s="63" t="s">
        <v>48</v>
      </c>
      <c r="C54" s="652" t="s">
        <v>235</v>
      </c>
      <c r="D54" s="653"/>
      <c r="E54" s="654"/>
      <c r="F54" s="63" t="s">
        <v>49</v>
      </c>
      <c r="G54" s="114">
        <f t="shared" ref="G54:G55" si="0">+T54</f>
        <v>324.5</v>
      </c>
      <c r="H54" s="148">
        <v>323</v>
      </c>
      <c r="I54" s="148">
        <v>325</v>
      </c>
      <c r="J54" s="148">
        <v>324</v>
      </c>
      <c r="K54" s="148">
        <v>323</v>
      </c>
      <c r="L54" s="148">
        <v>324</v>
      </c>
      <c r="M54" s="148">
        <v>327</v>
      </c>
      <c r="N54" s="148">
        <v>325</v>
      </c>
      <c r="O54" s="148">
        <v>328</v>
      </c>
      <c r="P54" s="148">
        <v>328</v>
      </c>
      <c r="Q54" s="148">
        <v>323</v>
      </c>
      <c r="R54" s="148">
        <v>322</v>
      </c>
      <c r="S54" s="148">
        <v>322</v>
      </c>
      <c r="T54" s="74">
        <f>SUM(H54:S54)/12</f>
        <v>324.5</v>
      </c>
      <c r="U54" s="655">
        <f>T54/T55</f>
        <v>0.31367810536491059</v>
      </c>
    </row>
    <row r="55" spans="2:21" ht="45.75" customHeight="1" x14ac:dyDescent="0.25">
      <c r="B55" s="63" t="s">
        <v>50</v>
      </c>
      <c r="C55" s="652" t="s">
        <v>234</v>
      </c>
      <c r="D55" s="653"/>
      <c r="E55" s="654"/>
      <c r="F55" s="63" t="s">
        <v>49</v>
      </c>
      <c r="G55" s="114">
        <f t="shared" si="0"/>
        <v>1034.5</v>
      </c>
      <c r="H55" s="89">
        <f>SUM(H63,H66,H69,H72,H75,H78,H81,H84,H87,H90,H93)</f>
        <v>1031</v>
      </c>
      <c r="I55" s="89">
        <f t="shared" ref="I55:S55" si="1">SUM(I63,I66,I69,I72,I75,I78,I81,I84,I87,I90,I93)</f>
        <v>1032</v>
      </c>
      <c r="J55" s="89">
        <f t="shared" si="1"/>
        <v>1031</v>
      </c>
      <c r="K55" s="89">
        <f t="shared" si="1"/>
        <v>1037</v>
      </c>
      <c r="L55" s="89">
        <f t="shared" si="1"/>
        <v>1036</v>
      </c>
      <c r="M55" s="89">
        <f t="shared" si="1"/>
        <v>1038</v>
      </c>
      <c r="N55" s="89">
        <f t="shared" si="1"/>
        <v>1041</v>
      </c>
      <c r="O55" s="89">
        <f t="shared" si="1"/>
        <v>1034</v>
      </c>
      <c r="P55" s="89">
        <f t="shared" si="1"/>
        <v>1035</v>
      </c>
      <c r="Q55" s="89">
        <f t="shared" si="1"/>
        <v>1034</v>
      </c>
      <c r="R55" s="89">
        <f t="shared" si="1"/>
        <v>1031</v>
      </c>
      <c r="S55" s="89">
        <f t="shared" si="1"/>
        <v>1034</v>
      </c>
      <c r="T55" s="74">
        <f>SUM(H55:S55)/12</f>
        <v>1034.5</v>
      </c>
      <c r="U55" s="656"/>
    </row>
    <row r="56" spans="2:21" ht="15.75" x14ac:dyDescent="0.25">
      <c r="B56" s="363" t="s">
        <v>43</v>
      </c>
      <c r="C56" s="364"/>
      <c r="D56" s="364"/>
      <c r="E56" s="364"/>
      <c r="F56" s="364"/>
      <c r="G56" s="364"/>
      <c r="H56" s="364"/>
      <c r="I56" s="364"/>
      <c r="J56" s="364"/>
      <c r="K56" s="364"/>
      <c r="L56" s="364"/>
      <c r="M56" s="364"/>
      <c r="N56" s="364"/>
      <c r="O56" s="364"/>
      <c r="P56" s="364"/>
      <c r="Q56" s="364"/>
      <c r="R56" s="364"/>
      <c r="S56" s="364"/>
      <c r="T56" s="364"/>
      <c r="U56" s="365"/>
    </row>
    <row r="57" spans="2:21" ht="49.5" customHeight="1" x14ac:dyDescent="0.25">
      <c r="B57" s="103" t="s">
        <v>26</v>
      </c>
      <c r="C57" s="366" t="s">
        <v>27</v>
      </c>
      <c r="D57" s="367"/>
      <c r="E57" s="368"/>
      <c r="F57" s="103" t="s">
        <v>18</v>
      </c>
      <c r="G57" s="56" t="s">
        <v>43</v>
      </c>
      <c r="H57" s="103" t="s">
        <v>28</v>
      </c>
      <c r="I57" s="103" t="s">
        <v>29</v>
      </c>
      <c r="J57" s="103" t="s">
        <v>30</v>
      </c>
      <c r="K57" s="103" t="s">
        <v>31</v>
      </c>
      <c r="L57" s="103" t="s">
        <v>32</v>
      </c>
      <c r="M57" s="103" t="s">
        <v>33</v>
      </c>
      <c r="N57" s="103" t="s">
        <v>34</v>
      </c>
      <c r="O57" s="103" t="s">
        <v>35</v>
      </c>
      <c r="P57" s="103" t="s">
        <v>36</v>
      </c>
      <c r="Q57" s="103" t="s">
        <v>37</v>
      </c>
      <c r="R57" s="103" t="s">
        <v>38</v>
      </c>
      <c r="S57" s="103" t="s">
        <v>39</v>
      </c>
      <c r="T57" s="103" t="s">
        <v>47</v>
      </c>
      <c r="U57" s="172" t="s">
        <v>41</v>
      </c>
    </row>
    <row r="58" spans="2:21" ht="39" customHeight="1" x14ac:dyDescent="0.25">
      <c r="B58" s="43" t="s">
        <v>48</v>
      </c>
      <c r="C58" s="631" t="s">
        <v>233</v>
      </c>
      <c r="D58" s="632"/>
      <c r="E58" s="633"/>
      <c r="F58" s="43" t="s">
        <v>49</v>
      </c>
      <c r="G58" s="115">
        <f t="shared" ref="G58:G59" si="2">+T58</f>
        <v>4284</v>
      </c>
      <c r="H58" s="76">
        <v>305</v>
      </c>
      <c r="I58" s="76">
        <v>309</v>
      </c>
      <c r="J58" s="76">
        <v>315</v>
      </c>
      <c r="K58" s="76">
        <v>390</v>
      </c>
      <c r="L58" s="76">
        <v>370</v>
      </c>
      <c r="M58" s="76">
        <v>348</v>
      </c>
      <c r="N58" s="122">
        <v>497</v>
      </c>
      <c r="O58" s="122">
        <v>402</v>
      </c>
      <c r="P58" s="122">
        <v>351</v>
      </c>
      <c r="Q58" s="76">
        <v>353</v>
      </c>
      <c r="R58" s="76">
        <v>322</v>
      </c>
      <c r="S58" s="76">
        <v>322</v>
      </c>
      <c r="T58" s="77">
        <f>SUM(H58:S58)</f>
        <v>4284</v>
      </c>
      <c r="U58" s="655">
        <v>0</v>
      </c>
    </row>
    <row r="59" spans="2:21" ht="39" customHeight="1" x14ac:dyDescent="0.25">
      <c r="B59" s="43" t="s">
        <v>50</v>
      </c>
      <c r="C59" s="631" t="s">
        <v>236</v>
      </c>
      <c r="D59" s="632"/>
      <c r="E59" s="633"/>
      <c r="F59" s="43" t="s">
        <v>49</v>
      </c>
      <c r="G59" s="115">
        <f t="shared" si="2"/>
        <v>0</v>
      </c>
      <c r="H59" s="78"/>
      <c r="I59" s="78"/>
      <c r="J59" s="78"/>
      <c r="K59" s="78"/>
      <c r="L59" s="78"/>
      <c r="M59" s="78"/>
      <c r="N59" s="78"/>
      <c r="O59" s="78"/>
      <c r="P59" s="78"/>
      <c r="Q59" s="78"/>
      <c r="R59" s="78"/>
      <c r="S59" s="78"/>
      <c r="T59" s="75">
        <f>SUM(H59:S59)</f>
        <v>0</v>
      </c>
      <c r="U59" s="656"/>
    </row>
    <row r="60" spans="2:21" ht="21.75" customHeight="1" x14ac:dyDescent="0.25">
      <c r="B60" s="427" t="s">
        <v>51</v>
      </c>
      <c r="C60" s="428"/>
      <c r="D60" s="428"/>
      <c r="E60" s="428"/>
      <c r="F60" s="428"/>
      <c r="G60" s="428"/>
      <c r="H60" s="428"/>
      <c r="I60" s="428"/>
      <c r="J60" s="428"/>
      <c r="K60" s="428"/>
      <c r="L60" s="428"/>
      <c r="M60" s="428"/>
      <c r="N60" s="428"/>
      <c r="O60" s="428"/>
      <c r="P60" s="428"/>
      <c r="Q60" s="428"/>
      <c r="R60" s="428"/>
      <c r="S60" s="428"/>
      <c r="T60" s="428"/>
      <c r="U60" s="429"/>
    </row>
    <row r="61" spans="2:21" ht="15" customHeight="1" x14ac:dyDescent="0.25">
      <c r="B61" s="373" t="s">
        <v>27</v>
      </c>
      <c r="C61" s="374"/>
      <c r="D61" s="374"/>
      <c r="E61" s="375"/>
      <c r="F61" s="379" t="s">
        <v>18</v>
      </c>
      <c r="G61" s="379" t="s">
        <v>53</v>
      </c>
      <c r="H61" s="369" t="s">
        <v>28</v>
      </c>
      <c r="I61" s="369" t="s">
        <v>29</v>
      </c>
      <c r="J61" s="369" t="s">
        <v>30</v>
      </c>
      <c r="K61" s="369" t="s">
        <v>31</v>
      </c>
      <c r="L61" s="369" t="s">
        <v>32</v>
      </c>
      <c r="M61" s="369" t="s">
        <v>33</v>
      </c>
      <c r="N61" s="369" t="s">
        <v>34</v>
      </c>
      <c r="O61" s="369" t="s">
        <v>35</v>
      </c>
      <c r="P61" s="369" t="s">
        <v>36</v>
      </c>
      <c r="Q61" s="369" t="s">
        <v>54</v>
      </c>
      <c r="R61" s="369" t="s">
        <v>38</v>
      </c>
      <c r="S61" s="369" t="s">
        <v>39</v>
      </c>
      <c r="T61" s="369" t="s">
        <v>40</v>
      </c>
      <c r="U61" s="379" t="s">
        <v>41</v>
      </c>
    </row>
    <row r="62" spans="2:21" x14ac:dyDescent="0.25">
      <c r="B62" s="376"/>
      <c r="C62" s="377"/>
      <c r="D62" s="377"/>
      <c r="E62" s="378"/>
      <c r="F62" s="380"/>
      <c r="G62" s="380"/>
      <c r="H62" s="370"/>
      <c r="I62" s="370"/>
      <c r="J62" s="370"/>
      <c r="K62" s="370"/>
      <c r="L62" s="370"/>
      <c r="M62" s="370"/>
      <c r="N62" s="370"/>
      <c r="O62" s="370"/>
      <c r="P62" s="370"/>
      <c r="Q62" s="370"/>
      <c r="R62" s="370"/>
      <c r="S62" s="370"/>
      <c r="T62" s="370"/>
      <c r="U62" s="380"/>
    </row>
    <row r="63" spans="2:21" ht="46.5" customHeight="1" x14ac:dyDescent="0.25">
      <c r="B63" s="500" t="s">
        <v>219</v>
      </c>
      <c r="C63" s="333"/>
      <c r="D63" s="333"/>
      <c r="E63" s="334"/>
      <c r="F63" s="509" t="s">
        <v>178</v>
      </c>
      <c r="G63" s="9" t="s">
        <v>25</v>
      </c>
      <c r="H63" s="254">
        <v>12</v>
      </c>
      <c r="I63" s="31">
        <v>10</v>
      </c>
      <c r="J63" s="31">
        <v>11</v>
      </c>
      <c r="K63" s="31">
        <v>10</v>
      </c>
      <c r="L63" s="31">
        <v>12</v>
      </c>
      <c r="M63" s="31">
        <v>13</v>
      </c>
      <c r="N63" s="31">
        <v>11</v>
      </c>
      <c r="O63" s="31">
        <v>12</v>
      </c>
      <c r="P63" s="31">
        <v>13</v>
      </c>
      <c r="Q63" s="31">
        <v>13</v>
      </c>
      <c r="R63" s="31">
        <v>12</v>
      </c>
      <c r="S63" s="31">
        <v>11</v>
      </c>
      <c r="T63" s="31">
        <f>SUM(H63:S63)</f>
        <v>140</v>
      </c>
      <c r="U63" s="329">
        <f>T64/T63</f>
        <v>0</v>
      </c>
    </row>
    <row r="64" spans="2:21" ht="46.5" customHeight="1" x14ac:dyDescent="0.25">
      <c r="B64" s="335"/>
      <c r="C64" s="336"/>
      <c r="D64" s="336"/>
      <c r="E64" s="337"/>
      <c r="F64" s="510"/>
      <c r="G64" s="10" t="s">
        <v>43</v>
      </c>
      <c r="H64" s="35"/>
      <c r="I64" s="32"/>
      <c r="J64" s="32"/>
      <c r="K64" s="92"/>
      <c r="L64" s="92"/>
      <c r="M64" s="92"/>
      <c r="N64" s="125"/>
      <c r="O64" s="125"/>
      <c r="P64" s="125"/>
      <c r="Q64" s="34"/>
      <c r="R64" s="34"/>
      <c r="S64" s="34"/>
      <c r="T64" s="35">
        <f>SUM(H64:S64)</f>
        <v>0</v>
      </c>
      <c r="U64" s="330"/>
    </row>
    <row r="65" spans="2:21" ht="46.5" customHeight="1" x14ac:dyDescent="0.25">
      <c r="B65" s="338"/>
      <c r="C65" s="339"/>
      <c r="D65" s="339"/>
      <c r="E65" s="340"/>
      <c r="F65" s="511"/>
      <c r="G65" s="206" t="s">
        <v>140</v>
      </c>
      <c r="H65" s="181"/>
      <c r="I65" s="182"/>
      <c r="J65" s="182"/>
      <c r="K65" s="183"/>
      <c r="L65" s="183"/>
      <c r="M65" s="183"/>
      <c r="N65" s="184"/>
      <c r="O65" s="184"/>
      <c r="P65" s="184"/>
      <c r="Q65" s="185"/>
      <c r="R65" s="185"/>
      <c r="S65" s="185"/>
      <c r="T65" s="182"/>
      <c r="U65" s="189"/>
    </row>
    <row r="66" spans="2:21" ht="46.5" customHeight="1" x14ac:dyDescent="0.25">
      <c r="B66" s="643" t="s">
        <v>220</v>
      </c>
      <c r="C66" s="644"/>
      <c r="D66" s="644"/>
      <c r="E66" s="645"/>
      <c r="F66" s="509" t="s">
        <v>221</v>
      </c>
      <c r="G66" s="9" t="s">
        <v>25</v>
      </c>
      <c r="H66" s="31">
        <v>16</v>
      </c>
      <c r="I66" s="36">
        <v>15</v>
      </c>
      <c r="J66" s="36">
        <v>15</v>
      </c>
      <c r="K66" s="36">
        <v>15</v>
      </c>
      <c r="L66" s="36">
        <v>16</v>
      </c>
      <c r="M66" s="36">
        <v>15</v>
      </c>
      <c r="N66" s="36">
        <v>16</v>
      </c>
      <c r="O66" s="36">
        <v>15</v>
      </c>
      <c r="P66" s="36">
        <v>16</v>
      </c>
      <c r="Q66" s="36">
        <v>15</v>
      </c>
      <c r="R66" s="36">
        <v>16</v>
      </c>
      <c r="S66" s="36">
        <v>16</v>
      </c>
      <c r="T66" s="35">
        <f t="shared" ref="T66:T97" si="3">SUM(H66:S66)</f>
        <v>186</v>
      </c>
      <c r="U66" s="329">
        <f t="shared" ref="U66" si="4">T67/T66</f>
        <v>0</v>
      </c>
    </row>
    <row r="67" spans="2:21" ht="46.5" customHeight="1" x14ac:dyDescent="0.25">
      <c r="B67" s="646"/>
      <c r="C67" s="647"/>
      <c r="D67" s="647"/>
      <c r="E67" s="648"/>
      <c r="F67" s="510"/>
      <c r="G67" s="10" t="s">
        <v>43</v>
      </c>
      <c r="H67" s="32"/>
      <c r="I67" s="37"/>
      <c r="J67" s="37"/>
      <c r="K67" s="37"/>
      <c r="L67" s="37"/>
      <c r="M67" s="37"/>
      <c r="N67" s="125"/>
      <c r="O67" s="125"/>
      <c r="P67" s="125"/>
      <c r="Q67" s="34"/>
      <c r="R67" s="34"/>
      <c r="S67" s="34"/>
      <c r="T67" s="31"/>
      <c r="U67" s="330"/>
    </row>
    <row r="68" spans="2:21" ht="46.5" customHeight="1" x14ac:dyDescent="0.25">
      <c r="B68" s="649"/>
      <c r="C68" s="650"/>
      <c r="D68" s="650"/>
      <c r="E68" s="651"/>
      <c r="F68" s="511"/>
      <c r="G68" s="206" t="s">
        <v>140</v>
      </c>
      <c r="H68" s="181"/>
      <c r="I68" s="182"/>
      <c r="J68" s="182"/>
      <c r="K68" s="183"/>
      <c r="L68" s="183"/>
      <c r="M68" s="183"/>
      <c r="N68" s="184"/>
      <c r="O68" s="184"/>
      <c r="P68" s="184"/>
      <c r="Q68" s="185"/>
      <c r="R68" s="185"/>
      <c r="S68" s="185"/>
      <c r="T68" s="182"/>
      <c r="U68" s="189"/>
    </row>
    <row r="69" spans="2:21" ht="46.5" customHeight="1" x14ac:dyDescent="0.25">
      <c r="B69" s="500" t="s">
        <v>222</v>
      </c>
      <c r="C69" s="333"/>
      <c r="D69" s="333"/>
      <c r="E69" s="334"/>
      <c r="F69" s="509" t="s">
        <v>223</v>
      </c>
      <c r="G69" s="9" t="s">
        <v>25</v>
      </c>
      <c r="H69" s="31">
        <v>13</v>
      </c>
      <c r="I69" s="38">
        <v>12</v>
      </c>
      <c r="J69" s="38">
        <v>12</v>
      </c>
      <c r="K69" s="38">
        <v>13</v>
      </c>
      <c r="L69" s="38">
        <v>12</v>
      </c>
      <c r="M69" s="38">
        <v>12</v>
      </c>
      <c r="N69" s="38">
        <v>13</v>
      </c>
      <c r="O69" s="38">
        <v>12</v>
      </c>
      <c r="P69" s="38">
        <v>12</v>
      </c>
      <c r="Q69" s="38">
        <v>13</v>
      </c>
      <c r="R69" s="38">
        <v>12</v>
      </c>
      <c r="S69" s="38">
        <v>12</v>
      </c>
      <c r="T69" s="31">
        <f t="shared" si="3"/>
        <v>148</v>
      </c>
      <c r="U69" s="329">
        <f t="shared" ref="U69" si="5">T70/T69</f>
        <v>0</v>
      </c>
    </row>
    <row r="70" spans="2:21" ht="46.5" customHeight="1" x14ac:dyDescent="0.25">
      <c r="B70" s="335"/>
      <c r="C70" s="336"/>
      <c r="D70" s="336"/>
      <c r="E70" s="337"/>
      <c r="F70" s="510"/>
      <c r="G70" s="10" t="s">
        <v>43</v>
      </c>
      <c r="H70" s="32"/>
      <c r="I70" s="39"/>
      <c r="J70" s="39"/>
      <c r="K70" s="33"/>
      <c r="L70" s="33"/>
      <c r="M70" s="33"/>
      <c r="N70" s="125"/>
      <c r="O70" s="125"/>
      <c r="P70" s="125"/>
      <c r="Q70" s="34"/>
      <c r="R70" s="34"/>
      <c r="S70" s="34"/>
      <c r="T70" s="35"/>
      <c r="U70" s="330"/>
    </row>
    <row r="71" spans="2:21" ht="46.5" customHeight="1" x14ac:dyDescent="0.25">
      <c r="B71" s="338"/>
      <c r="C71" s="339"/>
      <c r="D71" s="339"/>
      <c r="E71" s="340"/>
      <c r="F71" s="511"/>
      <c r="G71" s="206" t="s">
        <v>140</v>
      </c>
      <c r="H71" s="181"/>
      <c r="I71" s="182"/>
      <c r="J71" s="182"/>
      <c r="K71" s="183"/>
      <c r="L71" s="183"/>
      <c r="M71" s="183"/>
      <c r="N71" s="184"/>
      <c r="O71" s="184"/>
      <c r="P71" s="184"/>
      <c r="Q71" s="185"/>
      <c r="R71" s="185"/>
      <c r="S71" s="185"/>
      <c r="T71" s="185"/>
      <c r="U71" s="189"/>
    </row>
    <row r="72" spans="2:21" ht="38.25" customHeight="1" x14ac:dyDescent="0.25">
      <c r="B72" s="500" t="s">
        <v>224</v>
      </c>
      <c r="C72" s="333"/>
      <c r="D72" s="333"/>
      <c r="E72" s="334"/>
      <c r="F72" s="509" t="s">
        <v>178</v>
      </c>
      <c r="G72" s="9" t="s">
        <v>25</v>
      </c>
      <c r="H72" s="31">
        <v>150</v>
      </c>
      <c r="I72" s="31">
        <v>150</v>
      </c>
      <c r="J72" s="31">
        <v>150</v>
      </c>
      <c r="K72" s="31">
        <v>150</v>
      </c>
      <c r="L72" s="31">
        <v>150</v>
      </c>
      <c r="M72" s="31">
        <v>150</v>
      </c>
      <c r="N72" s="31">
        <v>150</v>
      </c>
      <c r="O72" s="31">
        <v>150</v>
      </c>
      <c r="P72" s="31">
        <v>150</v>
      </c>
      <c r="Q72" s="31">
        <v>150</v>
      </c>
      <c r="R72" s="31">
        <v>150</v>
      </c>
      <c r="S72" s="31">
        <v>150</v>
      </c>
      <c r="T72" s="35">
        <f t="shared" si="3"/>
        <v>1800</v>
      </c>
      <c r="U72" s="329">
        <f t="shared" ref="U72" si="6">T73/T72</f>
        <v>0</v>
      </c>
    </row>
    <row r="73" spans="2:21" ht="38.25" customHeight="1" x14ac:dyDescent="0.25">
      <c r="B73" s="335"/>
      <c r="C73" s="336"/>
      <c r="D73" s="336"/>
      <c r="E73" s="337"/>
      <c r="F73" s="510"/>
      <c r="G73" s="10" t="s">
        <v>43</v>
      </c>
      <c r="H73" s="32"/>
      <c r="I73" s="39"/>
      <c r="J73" s="39"/>
      <c r="K73" s="93"/>
      <c r="L73" s="93"/>
      <c r="M73" s="93"/>
      <c r="N73" s="125"/>
      <c r="O73" s="125"/>
      <c r="P73" s="125"/>
      <c r="Q73" s="34"/>
      <c r="R73" s="34"/>
      <c r="S73" s="34"/>
      <c r="T73" s="31"/>
      <c r="U73" s="330"/>
    </row>
    <row r="74" spans="2:21" ht="38.25" customHeight="1" x14ac:dyDescent="0.25">
      <c r="B74" s="338"/>
      <c r="C74" s="339"/>
      <c r="D74" s="339"/>
      <c r="E74" s="340"/>
      <c r="F74" s="511"/>
      <c r="G74" s="206" t="s">
        <v>140</v>
      </c>
      <c r="H74" s="181"/>
      <c r="I74" s="182"/>
      <c r="J74" s="182"/>
      <c r="K74" s="183"/>
      <c r="L74" s="183"/>
      <c r="M74" s="183"/>
      <c r="N74" s="184"/>
      <c r="O74" s="184"/>
      <c r="P74" s="184"/>
      <c r="Q74" s="185"/>
      <c r="R74" s="185"/>
      <c r="S74" s="185"/>
      <c r="T74" s="185"/>
      <c r="U74" s="189"/>
    </row>
    <row r="75" spans="2:21" ht="38.25" customHeight="1" x14ac:dyDescent="0.25">
      <c r="B75" s="332" t="s">
        <v>225</v>
      </c>
      <c r="C75" s="333"/>
      <c r="D75" s="333"/>
      <c r="E75" s="334"/>
      <c r="F75" s="509" t="s">
        <v>226</v>
      </c>
      <c r="G75" s="9" t="s">
        <v>25</v>
      </c>
      <c r="H75" s="31">
        <v>10</v>
      </c>
      <c r="I75" s="38">
        <v>13</v>
      </c>
      <c r="J75" s="38">
        <v>12</v>
      </c>
      <c r="K75" s="40">
        <v>15</v>
      </c>
      <c r="L75" s="40">
        <v>13</v>
      </c>
      <c r="M75" s="40">
        <v>15</v>
      </c>
      <c r="N75" s="40">
        <v>17</v>
      </c>
      <c r="O75" s="40">
        <v>13</v>
      </c>
      <c r="P75" s="40">
        <v>13</v>
      </c>
      <c r="Q75" s="40">
        <v>12</v>
      </c>
      <c r="R75" s="40">
        <v>11</v>
      </c>
      <c r="S75" s="40">
        <v>13</v>
      </c>
      <c r="T75" s="31">
        <f t="shared" si="3"/>
        <v>157</v>
      </c>
      <c r="U75" s="329">
        <f>T76/T75</f>
        <v>0</v>
      </c>
    </row>
    <row r="76" spans="2:21" ht="38.25" customHeight="1" x14ac:dyDescent="0.25">
      <c r="B76" s="335"/>
      <c r="C76" s="336"/>
      <c r="D76" s="336"/>
      <c r="E76" s="337"/>
      <c r="F76" s="510"/>
      <c r="G76" s="10" t="s">
        <v>43</v>
      </c>
      <c r="H76" s="32"/>
      <c r="I76" s="39"/>
      <c r="J76" s="39"/>
      <c r="K76" s="93"/>
      <c r="L76" s="93"/>
      <c r="M76" s="93"/>
      <c r="N76" s="34"/>
      <c r="O76" s="34"/>
      <c r="P76" s="34"/>
      <c r="Q76" s="34"/>
      <c r="R76" s="34"/>
      <c r="S76" s="34"/>
      <c r="T76" s="35"/>
      <c r="U76" s="330"/>
    </row>
    <row r="77" spans="2:21" ht="38.25" customHeight="1" x14ac:dyDescent="0.25">
      <c r="B77" s="338"/>
      <c r="C77" s="339"/>
      <c r="D77" s="339"/>
      <c r="E77" s="340"/>
      <c r="F77" s="511"/>
      <c r="G77" s="206" t="s">
        <v>140</v>
      </c>
      <c r="H77" s="181"/>
      <c r="I77" s="182"/>
      <c r="J77" s="182"/>
      <c r="K77" s="183"/>
      <c r="L77" s="183"/>
      <c r="M77" s="183"/>
      <c r="N77" s="184"/>
      <c r="O77" s="184"/>
      <c r="P77" s="184"/>
      <c r="Q77" s="185"/>
      <c r="R77" s="185"/>
      <c r="S77" s="185"/>
      <c r="T77" s="185"/>
      <c r="U77" s="185"/>
    </row>
    <row r="78" spans="2:21" ht="38.25" customHeight="1" x14ac:dyDescent="0.25">
      <c r="B78" s="332" t="s">
        <v>227</v>
      </c>
      <c r="C78" s="333"/>
      <c r="D78" s="333"/>
      <c r="E78" s="334"/>
      <c r="F78" s="509" t="s">
        <v>226</v>
      </c>
      <c r="G78" s="9" t="s">
        <v>25</v>
      </c>
      <c r="H78" s="255">
        <v>18</v>
      </c>
      <c r="I78" s="255">
        <v>20</v>
      </c>
      <c r="J78" s="255">
        <v>19</v>
      </c>
      <c r="K78" s="255">
        <v>22</v>
      </c>
      <c r="L78" s="255">
        <v>21</v>
      </c>
      <c r="M78" s="255">
        <v>21</v>
      </c>
      <c r="N78" s="255">
        <v>22</v>
      </c>
      <c r="O78" s="255">
        <v>20</v>
      </c>
      <c r="P78" s="255">
        <v>19</v>
      </c>
      <c r="Q78" s="255">
        <v>19</v>
      </c>
      <c r="R78" s="255">
        <v>18</v>
      </c>
      <c r="S78" s="255">
        <v>20</v>
      </c>
      <c r="T78" s="35">
        <f t="shared" si="3"/>
        <v>239</v>
      </c>
      <c r="U78" s="329">
        <f>T79/T78</f>
        <v>0</v>
      </c>
    </row>
    <row r="79" spans="2:21" ht="38.25" customHeight="1" x14ac:dyDescent="0.25">
      <c r="B79" s="335"/>
      <c r="C79" s="336"/>
      <c r="D79" s="336"/>
      <c r="E79" s="337"/>
      <c r="F79" s="510"/>
      <c r="G79" s="10" t="s">
        <v>43</v>
      </c>
      <c r="H79" s="32"/>
      <c r="I79" s="39"/>
      <c r="J79" s="39"/>
      <c r="K79" s="93"/>
      <c r="L79" s="93"/>
      <c r="M79" s="93"/>
      <c r="N79" s="34"/>
      <c r="O79" s="34"/>
      <c r="P79" s="34"/>
      <c r="Q79" s="34"/>
      <c r="R79" s="34"/>
      <c r="S79" s="34"/>
      <c r="T79" s="31"/>
      <c r="U79" s="330"/>
    </row>
    <row r="80" spans="2:21" ht="38.25" customHeight="1" x14ac:dyDescent="0.25">
      <c r="B80" s="338"/>
      <c r="C80" s="339"/>
      <c r="D80" s="339"/>
      <c r="E80" s="340"/>
      <c r="F80" s="511"/>
      <c r="G80" s="206" t="s">
        <v>140</v>
      </c>
      <c r="H80" s="181"/>
      <c r="I80" s="182"/>
      <c r="J80" s="182"/>
      <c r="K80" s="183"/>
      <c r="L80" s="183"/>
      <c r="M80" s="183"/>
      <c r="N80" s="184"/>
      <c r="O80" s="184"/>
      <c r="P80" s="184"/>
      <c r="Q80" s="185"/>
      <c r="R80" s="185"/>
      <c r="S80" s="185"/>
      <c r="T80" s="185"/>
      <c r="U80" s="185"/>
    </row>
    <row r="81" spans="2:21" ht="38.25" customHeight="1" x14ac:dyDescent="0.25">
      <c r="B81" s="332" t="s">
        <v>228</v>
      </c>
      <c r="C81" s="333"/>
      <c r="D81" s="333"/>
      <c r="E81" s="334"/>
      <c r="F81" s="341" t="s">
        <v>226</v>
      </c>
      <c r="G81" s="9" t="s">
        <v>25</v>
      </c>
      <c r="H81" s="255">
        <v>500</v>
      </c>
      <c r="I81" s="255">
        <v>500</v>
      </c>
      <c r="J81" s="255">
        <v>500</v>
      </c>
      <c r="K81" s="255">
        <v>500</v>
      </c>
      <c r="L81" s="255">
        <v>500</v>
      </c>
      <c r="M81" s="255">
        <v>500</v>
      </c>
      <c r="N81" s="255">
        <v>500</v>
      </c>
      <c r="O81" s="255">
        <v>500</v>
      </c>
      <c r="P81" s="255">
        <v>500</v>
      </c>
      <c r="Q81" s="255">
        <v>500</v>
      </c>
      <c r="R81" s="255">
        <v>500</v>
      </c>
      <c r="S81" s="255">
        <v>500</v>
      </c>
      <c r="T81" s="35">
        <f t="shared" ref="T81" si="7">SUM(H81:S81)</f>
        <v>6000</v>
      </c>
      <c r="U81" s="329">
        <f>T82/T81</f>
        <v>0</v>
      </c>
    </row>
    <row r="82" spans="2:21" ht="38.25" customHeight="1" x14ac:dyDescent="0.25">
      <c r="B82" s="335"/>
      <c r="C82" s="336"/>
      <c r="D82" s="336"/>
      <c r="E82" s="337"/>
      <c r="F82" s="341"/>
      <c r="G82" s="10" t="s">
        <v>43</v>
      </c>
      <c r="H82" s="32"/>
      <c r="I82" s="39"/>
      <c r="J82" s="39"/>
      <c r="K82" s="93"/>
      <c r="L82" s="93"/>
      <c r="M82" s="93"/>
      <c r="N82" s="34"/>
      <c r="O82" s="34"/>
      <c r="P82" s="34"/>
      <c r="Q82" s="34"/>
      <c r="R82" s="34"/>
      <c r="S82" s="34"/>
      <c r="T82" s="31"/>
      <c r="U82" s="345"/>
    </row>
    <row r="83" spans="2:21" ht="38.25" customHeight="1" x14ac:dyDescent="0.25">
      <c r="B83" s="338"/>
      <c r="C83" s="339"/>
      <c r="D83" s="339"/>
      <c r="E83" s="340"/>
      <c r="F83" s="341"/>
      <c r="G83" s="206" t="s">
        <v>140</v>
      </c>
      <c r="H83" s="181"/>
      <c r="I83" s="182"/>
      <c r="J83" s="182"/>
      <c r="K83" s="183"/>
      <c r="L83" s="183"/>
      <c r="M83" s="183"/>
      <c r="N83" s="184"/>
      <c r="O83" s="184"/>
      <c r="P83" s="184"/>
      <c r="Q83" s="185"/>
      <c r="R83" s="185"/>
      <c r="S83" s="185"/>
      <c r="T83" s="185"/>
      <c r="U83" s="185"/>
    </row>
    <row r="84" spans="2:21" ht="38.25" customHeight="1" x14ac:dyDescent="0.25">
      <c r="B84" s="332" t="s">
        <v>229</v>
      </c>
      <c r="C84" s="333"/>
      <c r="D84" s="333"/>
      <c r="E84" s="334"/>
      <c r="F84" s="341" t="s">
        <v>178</v>
      </c>
      <c r="G84" s="9" t="s">
        <v>25</v>
      </c>
      <c r="H84" s="255">
        <v>12</v>
      </c>
      <c r="I84" s="255">
        <v>12</v>
      </c>
      <c r="J84" s="255">
        <v>12</v>
      </c>
      <c r="K84" s="255">
        <v>12</v>
      </c>
      <c r="L84" s="255">
        <v>12</v>
      </c>
      <c r="M84" s="255">
        <v>12</v>
      </c>
      <c r="N84" s="255">
        <v>12</v>
      </c>
      <c r="O84" s="255">
        <v>12</v>
      </c>
      <c r="P84" s="255">
        <v>12</v>
      </c>
      <c r="Q84" s="255">
        <v>12</v>
      </c>
      <c r="R84" s="255">
        <v>12</v>
      </c>
      <c r="S84" s="255">
        <v>12</v>
      </c>
      <c r="T84" s="35">
        <f t="shared" ref="T84" si="8">SUM(H84:S84)</f>
        <v>144</v>
      </c>
      <c r="U84" s="329">
        <f>T85/T84</f>
        <v>0</v>
      </c>
    </row>
    <row r="85" spans="2:21" ht="38.25" customHeight="1" x14ac:dyDescent="0.25">
      <c r="B85" s="335"/>
      <c r="C85" s="336"/>
      <c r="D85" s="336"/>
      <c r="E85" s="337"/>
      <c r="F85" s="341"/>
      <c r="G85" s="10" t="s">
        <v>43</v>
      </c>
      <c r="H85" s="32"/>
      <c r="I85" s="39"/>
      <c r="J85" s="39"/>
      <c r="K85" s="93"/>
      <c r="L85" s="93"/>
      <c r="M85" s="93"/>
      <c r="N85" s="34"/>
      <c r="O85" s="34"/>
      <c r="P85" s="34"/>
      <c r="Q85" s="34"/>
      <c r="R85" s="34"/>
      <c r="S85" s="34"/>
      <c r="T85" s="258"/>
      <c r="U85" s="345"/>
    </row>
    <row r="86" spans="2:21" ht="38.25" customHeight="1" x14ac:dyDescent="0.25">
      <c r="B86" s="338"/>
      <c r="C86" s="339"/>
      <c r="D86" s="339"/>
      <c r="E86" s="340"/>
      <c r="F86" s="341"/>
      <c r="G86" s="206" t="s">
        <v>140</v>
      </c>
      <c r="H86" s="181"/>
      <c r="I86" s="182"/>
      <c r="J86" s="182"/>
      <c r="K86" s="183"/>
      <c r="L86" s="183"/>
      <c r="M86" s="183"/>
      <c r="N86" s="184"/>
      <c r="O86" s="184"/>
      <c r="P86" s="184"/>
      <c r="Q86" s="185"/>
      <c r="R86" s="185"/>
      <c r="S86" s="185"/>
      <c r="T86" s="259"/>
      <c r="U86" s="259"/>
    </row>
    <row r="87" spans="2:21" ht="38.25" customHeight="1" x14ac:dyDescent="0.25">
      <c r="B87" s="332" t="s">
        <v>230</v>
      </c>
      <c r="C87" s="333"/>
      <c r="D87" s="333"/>
      <c r="E87" s="334"/>
      <c r="F87" s="341" t="s">
        <v>178</v>
      </c>
      <c r="G87" s="9" t="s">
        <v>25</v>
      </c>
      <c r="H87" s="31">
        <v>100</v>
      </c>
      <c r="I87" s="31">
        <v>100</v>
      </c>
      <c r="J87" s="31">
        <v>100</v>
      </c>
      <c r="K87" s="31">
        <v>100</v>
      </c>
      <c r="L87" s="31">
        <v>100</v>
      </c>
      <c r="M87" s="31">
        <v>100</v>
      </c>
      <c r="N87" s="31">
        <v>100</v>
      </c>
      <c r="O87" s="31">
        <v>100</v>
      </c>
      <c r="P87" s="31">
        <v>100</v>
      </c>
      <c r="Q87" s="31">
        <v>100</v>
      </c>
      <c r="R87" s="31">
        <v>100</v>
      </c>
      <c r="S87" s="31">
        <v>100</v>
      </c>
      <c r="T87" s="35">
        <f t="shared" ref="T87" si="9">SUM(H87:S87)</f>
        <v>1200</v>
      </c>
      <c r="U87" s="329">
        <f>T88/T87</f>
        <v>0</v>
      </c>
    </row>
    <row r="88" spans="2:21" ht="38.25" customHeight="1" x14ac:dyDescent="0.25">
      <c r="B88" s="335"/>
      <c r="C88" s="336"/>
      <c r="D88" s="336"/>
      <c r="E88" s="337"/>
      <c r="F88" s="341"/>
      <c r="G88" s="10" t="s">
        <v>43</v>
      </c>
      <c r="H88" s="32"/>
      <c r="I88" s="39"/>
      <c r="J88" s="39"/>
      <c r="K88" s="93"/>
      <c r="L88" s="93"/>
      <c r="M88" s="93"/>
      <c r="N88" s="34"/>
      <c r="O88" s="34"/>
      <c r="P88" s="34"/>
      <c r="Q88" s="34"/>
      <c r="R88" s="34"/>
      <c r="S88" s="34"/>
      <c r="T88" s="31"/>
      <c r="U88" s="345"/>
    </row>
    <row r="89" spans="2:21" ht="38.25" customHeight="1" x14ac:dyDescent="0.25">
      <c r="B89" s="338"/>
      <c r="C89" s="339"/>
      <c r="D89" s="339"/>
      <c r="E89" s="340"/>
      <c r="F89" s="341"/>
      <c r="G89" s="206" t="s">
        <v>140</v>
      </c>
      <c r="H89" s="181"/>
      <c r="I89" s="182"/>
      <c r="J89" s="182"/>
      <c r="K89" s="183"/>
      <c r="L89" s="183"/>
      <c r="M89" s="183"/>
      <c r="N89" s="184"/>
      <c r="O89" s="184"/>
      <c r="P89" s="184"/>
      <c r="Q89" s="185"/>
      <c r="R89" s="185"/>
      <c r="S89" s="185"/>
      <c r="T89" s="185"/>
      <c r="U89" s="260"/>
    </row>
    <row r="90" spans="2:21" ht="38.25" customHeight="1" x14ac:dyDescent="0.25">
      <c r="B90" s="332" t="s">
        <v>231</v>
      </c>
      <c r="C90" s="333"/>
      <c r="D90" s="333"/>
      <c r="E90" s="334"/>
      <c r="F90" s="342" t="s">
        <v>178</v>
      </c>
      <c r="G90" s="9" t="s">
        <v>25</v>
      </c>
      <c r="H90" s="31">
        <v>100</v>
      </c>
      <c r="I90" s="31">
        <v>100</v>
      </c>
      <c r="J90" s="31">
        <v>100</v>
      </c>
      <c r="K90" s="31">
        <v>100</v>
      </c>
      <c r="L90" s="31">
        <v>100</v>
      </c>
      <c r="M90" s="31">
        <v>100</v>
      </c>
      <c r="N90" s="31">
        <v>100</v>
      </c>
      <c r="O90" s="31">
        <v>100</v>
      </c>
      <c r="P90" s="31">
        <v>100</v>
      </c>
      <c r="Q90" s="31">
        <v>100</v>
      </c>
      <c r="R90" s="31">
        <v>100</v>
      </c>
      <c r="S90" s="31">
        <v>100</v>
      </c>
      <c r="T90" s="35">
        <f>SUM(H90:S90)</f>
        <v>1200</v>
      </c>
      <c r="U90" s="329">
        <f>T91/T90</f>
        <v>0</v>
      </c>
    </row>
    <row r="91" spans="2:21" ht="38.25" customHeight="1" x14ac:dyDescent="0.25">
      <c r="B91" s="335"/>
      <c r="C91" s="336"/>
      <c r="D91" s="336"/>
      <c r="E91" s="337"/>
      <c r="F91" s="343"/>
      <c r="G91" s="10" t="s">
        <v>43</v>
      </c>
      <c r="H91" s="32"/>
      <c r="I91" s="39"/>
      <c r="J91" s="39"/>
      <c r="K91" s="93"/>
      <c r="L91" s="93"/>
      <c r="M91" s="93"/>
      <c r="N91" s="34"/>
      <c r="O91" s="34"/>
      <c r="P91" s="34"/>
      <c r="Q91" s="34"/>
      <c r="R91" s="34"/>
      <c r="S91" s="34"/>
      <c r="T91" s="35"/>
      <c r="U91" s="330"/>
    </row>
    <row r="92" spans="2:21" ht="38.25" customHeight="1" x14ac:dyDescent="0.25">
      <c r="B92" s="335"/>
      <c r="C92" s="336"/>
      <c r="D92" s="336"/>
      <c r="E92" s="337"/>
      <c r="F92" s="343"/>
      <c r="G92" s="206" t="s">
        <v>140</v>
      </c>
      <c r="H92" s="181"/>
      <c r="I92" s="182"/>
      <c r="J92" s="182"/>
      <c r="K92" s="183"/>
      <c r="L92" s="183"/>
      <c r="M92" s="183"/>
      <c r="N92" s="184"/>
      <c r="O92" s="184"/>
      <c r="P92" s="184"/>
      <c r="Q92" s="185"/>
      <c r="R92" s="185"/>
      <c r="S92" s="185"/>
      <c r="T92" s="182"/>
      <c r="U92" s="182"/>
    </row>
    <row r="93" spans="2:21" ht="38.25" customHeight="1" x14ac:dyDescent="0.25">
      <c r="B93" s="344" t="s">
        <v>232</v>
      </c>
      <c r="C93" s="344"/>
      <c r="D93" s="344"/>
      <c r="E93" s="344"/>
      <c r="F93" s="341" t="s">
        <v>178</v>
      </c>
      <c r="G93" s="9" t="s">
        <v>25</v>
      </c>
      <c r="H93" s="31">
        <v>100</v>
      </c>
      <c r="I93" s="31">
        <v>100</v>
      </c>
      <c r="J93" s="31">
        <v>100</v>
      </c>
      <c r="K93" s="31">
        <v>100</v>
      </c>
      <c r="L93" s="31">
        <v>100</v>
      </c>
      <c r="M93" s="31">
        <v>100</v>
      </c>
      <c r="N93" s="31">
        <v>100</v>
      </c>
      <c r="O93" s="31">
        <v>100</v>
      </c>
      <c r="P93" s="31">
        <v>100</v>
      </c>
      <c r="Q93" s="31">
        <v>100</v>
      </c>
      <c r="R93" s="31">
        <v>100</v>
      </c>
      <c r="S93" s="31">
        <v>100</v>
      </c>
      <c r="T93" s="35">
        <f t="shared" ref="T93" si="10">SUM(H93:S93)</f>
        <v>1200</v>
      </c>
      <c r="U93" s="257"/>
    </row>
    <row r="94" spans="2:21" ht="38.25" customHeight="1" x14ac:dyDescent="0.25">
      <c r="B94" s="344"/>
      <c r="C94" s="344"/>
      <c r="D94" s="344"/>
      <c r="E94" s="344"/>
      <c r="F94" s="341"/>
      <c r="G94" s="10" t="s">
        <v>43</v>
      </c>
      <c r="H94" s="32"/>
      <c r="I94" s="39"/>
      <c r="J94" s="39"/>
      <c r="K94" s="93"/>
      <c r="L94" s="93"/>
      <c r="M94" s="93"/>
      <c r="N94" s="34"/>
      <c r="O94" s="34"/>
      <c r="P94" s="34"/>
      <c r="Q94" s="34"/>
      <c r="R94" s="34"/>
      <c r="S94" s="34"/>
      <c r="T94" s="256"/>
      <c r="U94" s="331">
        <f>T94/T93</f>
        <v>0</v>
      </c>
    </row>
    <row r="95" spans="2:21" ht="38.25" customHeight="1" x14ac:dyDescent="0.25">
      <c r="B95" s="344"/>
      <c r="C95" s="344"/>
      <c r="D95" s="344"/>
      <c r="E95" s="344"/>
      <c r="F95" s="341"/>
      <c r="G95" s="206" t="s">
        <v>140</v>
      </c>
      <c r="H95" s="181"/>
      <c r="I95" s="182"/>
      <c r="J95" s="182"/>
      <c r="K95" s="183"/>
      <c r="L95" s="183"/>
      <c r="M95" s="183"/>
      <c r="N95" s="184"/>
      <c r="O95" s="184"/>
      <c r="P95" s="184"/>
      <c r="Q95" s="185"/>
      <c r="R95" s="185"/>
      <c r="S95" s="185"/>
      <c r="T95" s="185"/>
      <c r="U95" s="331"/>
    </row>
    <row r="96" spans="2:21" ht="38.25" customHeight="1" x14ac:dyDescent="0.25">
      <c r="B96" s="347" t="s">
        <v>119</v>
      </c>
      <c r="C96" s="348"/>
      <c r="D96" s="348"/>
      <c r="E96" s="348"/>
      <c r="F96" s="349"/>
      <c r="G96" s="138" t="s">
        <v>25</v>
      </c>
      <c r="H96" s="167">
        <f t="shared" ref="H96:S96" si="11">SUM(H63,H66,H69,H72,H75,H78,H81,H84,H87,H90,H93,)</f>
        <v>1031</v>
      </c>
      <c r="I96" s="167">
        <f t="shared" si="11"/>
        <v>1032</v>
      </c>
      <c r="J96" s="167">
        <f t="shared" si="11"/>
        <v>1031</v>
      </c>
      <c r="K96" s="167">
        <f t="shared" si="11"/>
        <v>1037</v>
      </c>
      <c r="L96" s="167">
        <f t="shared" si="11"/>
        <v>1036</v>
      </c>
      <c r="M96" s="167">
        <f t="shared" si="11"/>
        <v>1038</v>
      </c>
      <c r="N96" s="167">
        <f t="shared" si="11"/>
        <v>1041</v>
      </c>
      <c r="O96" s="167">
        <f t="shared" si="11"/>
        <v>1034</v>
      </c>
      <c r="P96" s="167">
        <f t="shared" si="11"/>
        <v>1035</v>
      </c>
      <c r="Q96" s="167">
        <f t="shared" si="11"/>
        <v>1034</v>
      </c>
      <c r="R96" s="167">
        <f t="shared" si="11"/>
        <v>1031</v>
      </c>
      <c r="S96" s="167">
        <f t="shared" si="11"/>
        <v>1034</v>
      </c>
      <c r="T96" s="145">
        <f t="shared" si="3"/>
        <v>12414</v>
      </c>
      <c r="U96" s="435">
        <f>T97/T96</f>
        <v>0</v>
      </c>
    </row>
    <row r="97" spans="1:26" ht="38.25" customHeight="1" x14ac:dyDescent="0.25">
      <c r="B97" s="350"/>
      <c r="C97" s="351"/>
      <c r="D97" s="351"/>
      <c r="E97" s="351"/>
      <c r="F97" s="352"/>
      <c r="G97" s="186" t="s">
        <v>43</v>
      </c>
      <c r="H97" s="187">
        <f t="shared" ref="H97:S97" si="12">SUM(H64,H67,H70,H73,H76,H79)</f>
        <v>0</v>
      </c>
      <c r="I97" s="187">
        <f t="shared" si="12"/>
        <v>0</v>
      </c>
      <c r="J97" s="187">
        <f t="shared" si="12"/>
        <v>0</v>
      </c>
      <c r="K97" s="187">
        <f t="shared" si="12"/>
        <v>0</v>
      </c>
      <c r="L97" s="187">
        <f t="shared" si="12"/>
        <v>0</v>
      </c>
      <c r="M97" s="187">
        <f t="shared" si="12"/>
        <v>0</v>
      </c>
      <c r="N97" s="187">
        <f t="shared" si="12"/>
        <v>0</v>
      </c>
      <c r="O97" s="187">
        <f t="shared" si="12"/>
        <v>0</v>
      </c>
      <c r="P97" s="187">
        <f t="shared" si="12"/>
        <v>0</v>
      </c>
      <c r="Q97" s="187">
        <f t="shared" si="12"/>
        <v>0</v>
      </c>
      <c r="R97" s="187">
        <f t="shared" si="12"/>
        <v>0</v>
      </c>
      <c r="S97" s="187">
        <f t="shared" si="12"/>
        <v>0</v>
      </c>
      <c r="T97" s="131">
        <f t="shared" si="3"/>
        <v>0</v>
      </c>
      <c r="U97" s="436"/>
    </row>
    <row r="98" spans="1:26" s="188" customFormat="1" ht="38.25" customHeight="1" x14ac:dyDescent="0.25">
      <c r="A98" s="245"/>
      <c r="B98" s="353"/>
      <c r="C98" s="354"/>
      <c r="D98" s="354"/>
      <c r="E98" s="354"/>
      <c r="F98" s="355"/>
      <c r="G98" s="180" t="s">
        <v>140</v>
      </c>
      <c r="H98" s="201"/>
      <c r="I98" s="202"/>
      <c r="J98" s="202"/>
      <c r="K98" s="203"/>
      <c r="L98" s="203"/>
      <c r="M98" s="203"/>
      <c r="N98" s="204"/>
      <c r="O98" s="204"/>
      <c r="P98" s="204"/>
      <c r="Q98" s="205"/>
      <c r="R98" s="205"/>
      <c r="S98" s="205"/>
      <c r="T98" s="205"/>
      <c r="U98" s="185"/>
      <c r="V98" s="191"/>
      <c r="W98" s="191"/>
      <c r="X98" s="191"/>
      <c r="Y98" s="191"/>
      <c r="Z98" s="190"/>
    </row>
    <row r="99" spans="1:26" ht="89.25" customHeight="1" x14ac:dyDescent="0.25">
      <c r="B99" s="637" t="s">
        <v>143</v>
      </c>
      <c r="C99" s="638"/>
      <c r="D99" s="638"/>
      <c r="E99" s="638"/>
      <c r="F99" s="638"/>
      <c r="G99" s="638"/>
      <c r="H99" s="638"/>
      <c r="I99" s="638"/>
      <c r="J99" s="638"/>
      <c r="K99" s="638"/>
      <c r="L99" s="638"/>
      <c r="M99" s="638"/>
      <c r="N99" s="638"/>
      <c r="O99" s="638"/>
      <c r="P99" s="638"/>
      <c r="Q99" s="638"/>
      <c r="R99" s="638"/>
      <c r="S99" s="638"/>
      <c r="T99" s="638"/>
      <c r="U99" s="639"/>
    </row>
    <row r="100" spans="1:26" ht="30.75" customHeight="1" x14ac:dyDescent="0.25">
      <c r="B100" s="482" t="s">
        <v>60</v>
      </c>
      <c r="C100" s="483"/>
      <c r="D100" s="483"/>
      <c r="E100" s="483"/>
      <c r="F100" s="483"/>
      <c r="G100" s="483"/>
      <c r="H100" s="483"/>
      <c r="I100" s="483"/>
      <c r="J100" s="483"/>
      <c r="K100" s="483"/>
      <c r="L100" s="483"/>
      <c r="M100" s="483"/>
      <c r="N100" s="483"/>
      <c r="O100" s="483"/>
      <c r="P100" s="483"/>
      <c r="Q100" s="483"/>
      <c r="R100" s="483"/>
      <c r="S100" s="483"/>
      <c r="T100" s="483"/>
      <c r="U100" s="484"/>
    </row>
    <row r="101" spans="1:26" ht="30" customHeight="1" x14ac:dyDescent="0.25">
      <c r="B101" s="42" t="s">
        <v>16</v>
      </c>
      <c r="C101" s="640" t="s">
        <v>17</v>
      </c>
      <c r="D101" s="641"/>
      <c r="E101" s="642"/>
      <c r="F101" s="42" t="s">
        <v>18</v>
      </c>
      <c r="G101" s="107" t="s">
        <v>19</v>
      </c>
      <c r="H101" s="640" t="s">
        <v>131</v>
      </c>
      <c r="I101" s="641"/>
      <c r="J101" s="641"/>
      <c r="K101" s="641"/>
      <c r="L101" s="641"/>
      <c r="M101" s="641"/>
      <c r="N101" s="642"/>
      <c r="O101" s="640" t="s">
        <v>21</v>
      </c>
      <c r="P101" s="641"/>
      <c r="Q101" s="641"/>
      <c r="R101" s="641"/>
      <c r="S101" s="642"/>
      <c r="T101" s="640" t="s">
        <v>22</v>
      </c>
      <c r="U101" s="642"/>
    </row>
    <row r="102" spans="1:26" ht="45.75" customHeight="1" x14ac:dyDescent="0.25">
      <c r="B102" s="43" t="s">
        <v>61</v>
      </c>
      <c r="C102" s="634" t="s">
        <v>62</v>
      </c>
      <c r="D102" s="635"/>
      <c r="E102" s="636"/>
      <c r="F102" s="44" t="s">
        <v>65</v>
      </c>
      <c r="G102" s="110" t="s">
        <v>23</v>
      </c>
      <c r="H102" s="482" t="s">
        <v>59</v>
      </c>
      <c r="I102" s="483"/>
      <c r="J102" s="483"/>
      <c r="K102" s="483"/>
      <c r="L102" s="483"/>
      <c r="M102" s="483"/>
      <c r="N102" s="484"/>
      <c r="O102" s="482" t="s">
        <v>46</v>
      </c>
      <c r="P102" s="483"/>
      <c r="Q102" s="483"/>
      <c r="R102" s="483"/>
      <c r="S102" s="484"/>
      <c r="T102" s="485">
        <f>U105</f>
        <v>1</v>
      </c>
      <c r="U102" s="486"/>
    </row>
    <row r="103" spans="1:26" ht="15.75" x14ac:dyDescent="0.25">
      <c r="B103" s="526" t="s">
        <v>25</v>
      </c>
      <c r="C103" s="527"/>
      <c r="D103" s="527"/>
      <c r="E103" s="527"/>
      <c r="F103" s="527"/>
      <c r="G103" s="527"/>
      <c r="H103" s="527"/>
      <c r="I103" s="527"/>
      <c r="J103" s="527"/>
      <c r="K103" s="527"/>
      <c r="L103" s="527"/>
      <c r="M103" s="527"/>
      <c r="N103" s="527"/>
      <c r="O103" s="527"/>
      <c r="P103" s="527"/>
      <c r="Q103" s="527"/>
      <c r="R103" s="527"/>
      <c r="S103" s="527"/>
      <c r="T103" s="527"/>
      <c r="U103" s="528"/>
    </row>
    <row r="104" spans="1:26" ht="52.5" customHeight="1" x14ac:dyDescent="0.25">
      <c r="B104" s="45" t="s">
        <v>26</v>
      </c>
      <c r="C104" s="628" t="s">
        <v>27</v>
      </c>
      <c r="D104" s="629"/>
      <c r="E104" s="630"/>
      <c r="F104" s="45" t="s">
        <v>18</v>
      </c>
      <c r="G104" s="106" t="s">
        <v>25</v>
      </c>
      <c r="H104" s="45" t="s">
        <v>28</v>
      </c>
      <c r="I104" s="45" t="s">
        <v>29</v>
      </c>
      <c r="J104" s="45" t="s">
        <v>30</v>
      </c>
      <c r="K104" s="45" t="s">
        <v>31</v>
      </c>
      <c r="L104" s="45" t="s">
        <v>32</v>
      </c>
      <c r="M104" s="45" t="s">
        <v>33</v>
      </c>
      <c r="N104" s="45" t="s">
        <v>34</v>
      </c>
      <c r="O104" s="45" t="s">
        <v>35</v>
      </c>
      <c r="P104" s="45" t="s">
        <v>36</v>
      </c>
      <c r="Q104" s="45" t="s">
        <v>37</v>
      </c>
      <c r="R104" s="45" t="s">
        <v>38</v>
      </c>
      <c r="S104" s="45" t="s">
        <v>39</v>
      </c>
      <c r="T104" s="45" t="s">
        <v>40</v>
      </c>
      <c r="U104" s="176" t="s">
        <v>41</v>
      </c>
    </row>
    <row r="105" spans="1:26" ht="69" customHeight="1" x14ac:dyDescent="0.25">
      <c r="B105" s="61" t="s">
        <v>63</v>
      </c>
      <c r="C105" s="467" t="s">
        <v>64</v>
      </c>
      <c r="D105" s="468"/>
      <c r="E105" s="469"/>
      <c r="F105" s="61" t="s">
        <v>65</v>
      </c>
      <c r="G105" s="112">
        <f>+T105</f>
        <v>9600</v>
      </c>
      <c r="H105" s="91">
        <v>800</v>
      </c>
      <c r="I105" s="91">
        <v>800</v>
      </c>
      <c r="J105" s="91">
        <v>800</v>
      </c>
      <c r="K105" s="91">
        <v>800</v>
      </c>
      <c r="L105" s="91">
        <v>800</v>
      </c>
      <c r="M105" s="91">
        <v>800</v>
      </c>
      <c r="N105" s="91">
        <v>800</v>
      </c>
      <c r="O105" s="91">
        <v>800</v>
      </c>
      <c r="P105" s="91">
        <v>800</v>
      </c>
      <c r="Q105" s="91">
        <v>800</v>
      </c>
      <c r="R105" s="91">
        <v>800</v>
      </c>
      <c r="S105" s="91">
        <v>800</v>
      </c>
      <c r="T105" s="36">
        <f>SUM(H105:S105)</f>
        <v>9600</v>
      </c>
      <c r="U105" s="395">
        <f>T105/T106</f>
        <v>1</v>
      </c>
    </row>
    <row r="106" spans="1:26" ht="69" customHeight="1" x14ac:dyDescent="0.25">
      <c r="B106" s="61" t="s">
        <v>66</v>
      </c>
      <c r="C106" s="467" t="s">
        <v>67</v>
      </c>
      <c r="D106" s="468"/>
      <c r="E106" s="469"/>
      <c r="F106" s="61" t="s">
        <v>65</v>
      </c>
      <c r="G106" s="112">
        <f>+T106</f>
        <v>9600</v>
      </c>
      <c r="H106" s="91">
        <v>800</v>
      </c>
      <c r="I106" s="91">
        <v>800</v>
      </c>
      <c r="J106" s="91">
        <v>800</v>
      </c>
      <c r="K106" s="91">
        <v>800</v>
      </c>
      <c r="L106" s="91">
        <v>800</v>
      </c>
      <c r="M106" s="91">
        <v>800</v>
      </c>
      <c r="N106" s="91">
        <v>800</v>
      </c>
      <c r="O106" s="91">
        <v>800</v>
      </c>
      <c r="P106" s="91">
        <v>800</v>
      </c>
      <c r="Q106" s="91">
        <v>800</v>
      </c>
      <c r="R106" s="91">
        <v>800</v>
      </c>
      <c r="S106" s="91">
        <v>800</v>
      </c>
      <c r="T106" s="36">
        <f>SUM(H106:S106)</f>
        <v>9600</v>
      </c>
      <c r="U106" s="396"/>
    </row>
    <row r="107" spans="1:26" ht="15.75" x14ac:dyDescent="0.25">
      <c r="B107" s="363" t="s">
        <v>43</v>
      </c>
      <c r="C107" s="364"/>
      <c r="D107" s="364"/>
      <c r="E107" s="364"/>
      <c r="F107" s="364"/>
      <c r="G107" s="364"/>
      <c r="H107" s="364"/>
      <c r="I107" s="364"/>
      <c r="J107" s="364"/>
      <c r="K107" s="364"/>
      <c r="L107" s="364"/>
      <c r="M107" s="364"/>
      <c r="N107" s="364"/>
      <c r="O107" s="364"/>
      <c r="P107" s="364"/>
      <c r="Q107" s="364"/>
      <c r="R107" s="364"/>
      <c r="S107" s="364"/>
      <c r="T107" s="364"/>
      <c r="U107" s="365"/>
    </row>
    <row r="108" spans="1:26" ht="31.5" x14ac:dyDescent="0.25">
      <c r="B108" s="45" t="s">
        <v>26</v>
      </c>
      <c r="C108" s="628" t="s">
        <v>27</v>
      </c>
      <c r="D108" s="629"/>
      <c r="E108" s="630"/>
      <c r="F108" s="45" t="s">
        <v>18</v>
      </c>
      <c r="G108" s="106" t="s">
        <v>43</v>
      </c>
      <c r="H108" s="45" t="s">
        <v>28</v>
      </c>
      <c r="I108" s="45" t="s">
        <v>29</v>
      </c>
      <c r="J108" s="45" t="s">
        <v>30</v>
      </c>
      <c r="K108" s="45" t="s">
        <v>31</v>
      </c>
      <c r="L108" s="45" t="s">
        <v>32</v>
      </c>
      <c r="M108" s="45" t="s">
        <v>33</v>
      </c>
      <c r="N108" s="45" t="s">
        <v>34</v>
      </c>
      <c r="O108" s="45" t="s">
        <v>35</v>
      </c>
      <c r="P108" s="45" t="s">
        <v>36</v>
      </c>
      <c r="Q108" s="45" t="s">
        <v>37</v>
      </c>
      <c r="R108" s="45" t="s">
        <v>38</v>
      </c>
      <c r="S108" s="45" t="s">
        <v>39</v>
      </c>
      <c r="T108" s="45" t="s">
        <v>40</v>
      </c>
      <c r="U108" s="176" t="s">
        <v>41</v>
      </c>
    </row>
    <row r="109" spans="1:26" ht="42.75" customHeight="1" x14ac:dyDescent="0.25">
      <c r="B109" s="43" t="str">
        <f>B105</f>
        <v>CIMRFMH</v>
      </c>
      <c r="C109" s="631" t="str">
        <f>C105</f>
        <v xml:space="preserve">Ciudadanía informada en cuanto al manejo de los recursos financieros, materiales y humanos </v>
      </c>
      <c r="D109" s="632"/>
      <c r="E109" s="633"/>
      <c r="F109" s="43" t="s">
        <v>65</v>
      </c>
      <c r="G109" s="11">
        <f>SUM(H109:S109)</f>
        <v>0</v>
      </c>
      <c r="H109" s="35"/>
      <c r="I109" s="35"/>
      <c r="J109" s="35"/>
      <c r="K109" s="35"/>
      <c r="L109" s="35"/>
      <c r="M109" s="35"/>
      <c r="N109" s="35"/>
      <c r="O109" s="35"/>
      <c r="P109" s="35"/>
      <c r="Q109" s="35"/>
      <c r="R109" s="35"/>
      <c r="S109" s="35"/>
      <c r="T109" s="66">
        <f>SUM(H109:S109)</f>
        <v>0</v>
      </c>
      <c r="U109" s="395">
        <v>0</v>
      </c>
    </row>
    <row r="110" spans="1:26" ht="57" customHeight="1" x14ac:dyDescent="0.25">
      <c r="B110" s="43" t="str">
        <f>B106</f>
        <v>CPIMRFMH</v>
      </c>
      <c r="C110" s="631" t="str">
        <f>C106</f>
        <v xml:space="preserve">Ciudadanía programada a ser informada en cuanto al manejo de los recursos financieros, materiales y humanos </v>
      </c>
      <c r="D110" s="632"/>
      <c r="E110" s="633"/>
      <c r="F110" s="43" t="s">
        <v>65</v>
      </c>
      <c r="G110" s="11">
        <f>SUM(H110:S110)</f>
        <v>0</v>
      </c>
      <c r="H110" s="35"/>
      <c r="I110" s="35"/>
      <c r="J110" s="35"/>
      <c r="K110" s="35"/>
      <c r="L110" s="35"/>
      <c r="M110" s="35"/>
      <c r="N110" s="35"/>
      <c r="O110" s="35"/>
      <c r="P110" s="35"/>
      <c r="Q110" s="35"/>
      <c r="R110" s="35"/>
      <c r="S110" s="35"/>
      <c r="T110" s="66">
        <f>SUM(H110:S110)</f>
        <v>0</v>
      </c>
      <c r="U110" s="396"/>
    </row>
    <row r="111" spans="1:26" ht="18" x14ac:dyDescent="0.25">
      <c r="B111" s="427" t="s">
        <v>51</v>
      </c>
      <c r="C111" s="428"/>
      <c r="D111" s="428"/>
      <c r="E111" s="428"/>
      <c r="F111" s="428"/>
      <c r="G111" s="428"/>
      <c r="H111" s="428"/>
      <c r="I111" s="428"/>
      <c r="J111" s="428"/>
      <c r="K111" s="428"/>
      <c r="L111" s="428"/>
      <c r="M111" s="428"/>
      <c r="N111" s="428"/>
      <c r="O111" s="428"/>
      <c r="P111" s="428"/>
      <c r="Q111" s="428"/>
      <c r="R111" s="428"/>
      <c r="S111" s="428"/>
      <c r="T111" s="428"/>
      <c r="U111" s="429"/>
    </row>
    <row r="112" spans="1:26" ht="15" customHeight="1" x14ac:dyDescent="0.25">
      <c r="B112" s="373" t="s">
        <v>27</v>
      </c>
      <c r="C112" s="374"/>
      <c r="D112" s="374"/>
      <c r="E112" s="375"/>
      <c r="F112" s="379" t="s">
        <v>18</v>
      </c>
      <c r="G112" s="379" t="s">
        <v>53</v>
      </c>
      <c r="H112" s="369" t="s">
        <v>28</v>
      </c>
      <c r="I112" s="369" t="s">
        <v>29</v>
      </c>
      <c r="J112" s="369" t="s">
        <v>30</v>
      </c>
      <c r="K112" s="369" t="s">
        <v>31</v>
      </c>
      <c r="L112" s="369" t="s">
        <v>32</v>
      </c>
      <c r="M112" s="369" t="s">
        <v>33</v>
      </c>
      <c r="N112" s="369" t="s">
        <v>34</v>
      </c>
      <c r="O112" s="369" t="s">
        <v>35</v>
      </c>
      <c r="P112" s="369" t="s">
        <v>36</v>
      </c>
      <c r="Q112" s="369" t="s">
        <v>54</v>
      </c>
      <c r="R112" s="369" t="s">
        <v>38</v>
      </c>
      <c r="S112" s="369" t="s">
        <v>39</v>
      </c>
      <c r="T112" s="369" t="s">
        <v>40</v>
      </c>
      <c r="U112" s="379" t="s">
        <v>41</v>
      </c>
    </row>
    <row r="113" spans="2:21" x14ac:dyDescent="0.25">
      <c r="B113" s="376"/>
      <c r="C113" s="377"/>
      <c r="D113" s="377"/>
      <c r="E113" s="378"/>
      <c r="F113" s="380"/>
      <c r="G113" s="380"/>
      <c r="H113" s="370"/>
      <c r="I113" s="370"/>
      <c r="J113" s="370"/>
      <c r="K113" s="370"/>
      <c r="L113" s="370"/>
      <c r="M113" s="370"/>
      <c r="N113" s="370"/>
      <c r="O113" s="370"/>
      <c r="P113" s="370"/>
      <c r="Q113" s="370"/>
      <c r="R113" s="370"/>
      <c r="S113" s="370"/>
      <c r="T113" s="370"/>
      <c r="U113" s="380"/>
    </row>
    <row r="114" spans="2:21" ht="45" customHeight="1" x14ac:dyDescent="0.25">
      <c r="B114" s="627" t="s">
        <v>164</v>
      </c>
      <c r="C114" s="627"/>
      <c r="D114" s="627"/>
      <c r="E114" s="627"/>
      <c r="F114" s="341" t="s">
        <v>166</v>
      </c>
      <c r="G114" s="9" t="s">
        <v>25</v>
      </c>
      <c r="H114" s="31">
        <v>7</v>
      </c>
      <c r="I114" s="31">
        <v>7</v>
      </c>
      <c r="J114" s="31">
        <v>7</v>
      </c>
      <c r="K114" s="31">
        <v>7</v>
      </c>
      <c r="L114" s="31">
        <v>7</v>
      </c>
      <c r="M114" s="31">
        <v>7</v>
      </c>
      <c r="N114" s="31">
        <v>7</v>
      </c>
      <c r="O114" s="31">
        <v>7</v>
      </c>
      <c r="P114" s="31">
        <v>7</v>
      </c>
      <c r="Q114" s="31">
        <v>7</v>
      </c>
      <c r="R114" s="31">
        <v>7</v>
      </c>
      <c r="S114" s="31">
        <v>7</v>
      </c>
      <c r="T114" s="31">
        <f>SUM(H114:S114)</f>
        <v>84</v>
      </c>
      <c r="U114" s="626">
        <f>T115/T114</f>
        <v>0</v>
      </c>
    </row>
    <row r="115" spans="2:21" ht="45" customHeight="1" x14ac:dyDescent="0.25">
      <c r="B115" s="627"/>
      <c r="C115" s="627"/>
      <c r="D115" s="627"/>
      <c r="E115" s="627"/>
      <c r="F115" s="341"/>
      <c r="G115" s="10" t="s">
        <v>43</v>
      </c>
      <c r="H115" s="91"/>
      <c r="I115" s="91"/>
      <c r="J115" s="91"/>
      <c r="K115" s="91"/>
      <c r="L115" s="91"/>
      <c r="M115" s="91"/>
      <c r="N115" s="91"/>
      <c r="O115" s="91"/>
      <c r="P115" s="91"/>
      <c r="Q115" s="32"/>
      <c r="R115" s="32"/>
      <c r="S115" s="32"/>
      <c r="T115" s="35">
        <f t="shared" ref="T115:T145" si="13">SUM(H115:S115)</f>
        <v>0</v>
      </c>
      <c r="U115" s="626"/>
    </row>
    <row r="116" spans="2:21" ht="45" customHeight="1" x14ac:dyDescent="0.25">
      <c r="B116" s="627"/>
      <c r="C116" s="627"/>
      <c r="D116" s="627"/>
      <c r="E116" s="627"/>
      <c r="F116" s="341"/>
      <c r="G116" s="206" t="s">
        <v>140</v>
      </c>
      <c r="H116" s="182"/>
      <c r="I116" s="182"/>
      <c r="J116" s="182"/>
      <c r="K116" s="182"/>
      <c r="L116" s="182"/>
      <c r="M116" s="182"/>
      <c r="N116" s="182"/>
      <c r="O116" s="182"/>
      <c r="P116" s="182"/>
      <c r="Q116" s="182"/>
      <c r="R116" s="182"/>
      <c r="S116" s="182"/>
      <c r="T116" s="185"/>
      <c r="U116" s="185"/>
    </row>
    <row r="117" spans="2:21" ht="33.75" customHeight="1" x14ac:dyDescent="0.25">
      <c r="B117" s="405" t="s">
        <v>165</v>
      </c>
      <c r="C117" s="406"/>
      <c r="D117" s="406"/>
      <c r="E117" s="407"/>
      <c r="F117" s="509" t="s">
        <v>69</v>
      </c>
      <c r="G117" s="9" t="s">
        <v>25</v>
      </c>
      <c r="H117" s="40">
        <v>35</v>
      </c>
      <c r="I117" s="40">
        <v>35</v>
      </c>
      <c r="J117" s="40">
        <v>36</v>
      </c>
      <c r="K117" s="40">
        <v>35</v>
      </c>
      <c r="L117" s="40">
        <v>36</v>
      </c>
      <c r="M117" s="40">
        <v>37</v>
      </c>
      <c r="N117" s="40">
        <v>35</v>
      </c>
      <c r="O117" s="40">
        <v>35</v>
      </c>
      <c r="P117" s="40">
        <v>35</v>
      </c>
      <c r="Q117" s="40">
        <v>35</v>
      </c>
      <c r="R117" s="40">
        <v>35</v>
      </c>
      <c r="S117" s="40">
        <v>38</v>
      </c>
      <c r="T117" s="31">
        <f>SUM(H117:S117)</f>
        <v>427</v>
      </c>
      <c r="U117" s="564">
        <f>T118/T117</f>
        <v>0</v>
      </c>
    </row>
    <row r="118" spans="2:21" ht="33.75" customHeight="1" x14ac:dyDescent="0.25">
      <c r="B118" s="408"/>
      <c r="C118" s="409"/>
      <c r="D118" s="409"/>
      <c r="E118" s="410"/>
      <c r="F118" s="510"/>
      <c r="G118" s="10" t="s">
        <v>43</v>
      </c>
      <c r="H118" s="91"/>
      <c r="I118" s="91"/>
      <c r="J118" s="91"/>
      <c r="K118" s="91"/>
      <c r="L118" s="91"/>
      <c r="M118" s="65"/>
      <c r="N118" s="90"/>
      <c r="O118" s="90"/>
      <c r="P118" s="90"/>
      <c r="Q118" s="90"/>
      <c r="R118" s="90"/>
      <c r="S118" s="90"/>
      <c r="T118" s="35">
        <f>SUM(H118:S118)</f>
        <v>0</v>
      </c>
      <c r="U118" s="565"/>
    </row>
    <row r="119" spans="2:21" ht="33.75" customHeight="1" x14ac:dyDescent="0.25">
      <c r="B119" s="411"/>
      <c r="C119" s="412"/>
      <c r="D119" s="412"/>
      <c r="E119" s="413"/>
      <c r="F119" s="511"/>
      <c r="G119" s="206" t="s">
        <v>140</v>
      </c>
      <c r="H119" s="182"/>
      <c r="I119" s="182"/>
      <c r="J119" s="182"/>
      <c r="K119" s="182"/>
      <c r="L119" s="182"/>
      <c r="M119" s="182"/>
      <c r="N119" s="182"/>
      <c r="O119" s="182"/>
      <c r="P119" s="182"/>
      <c r="Q119" s="182"/>
      <c r="R119" s="182"/>
      <c r="S119" s="182"/>
      <c r="T119" s="185"/>
      <c r="U119" s="185"/>
    </row>
    <row r="120" spans="2:21" ht="44.25" customHeight="1" x14ac:dyDescent="0.25">
      <c r="B120" s="405" t="s">
        <v>167</v>
      </c>
      <c r="C120" s="406"/>
      <c r="D120" s="406"/>
      <c r="E120" s="407"/>
      <c r="F120" s="592" t="s">
        <v>168</v>
      </c>
      <c r="G120" s="9" t="s">
        <v>25</v>
      </c>
      <c r="H120" s="40">
        <v>8</v>
      </c>
      <c r="I120" s="40">
        <v>7</v>
      </c>
      <c r="J120" s="40">
        <v>11</v>
      </c>
      <c r="K120" s="40">
        <v>11</v>
      </c>
      <c r="L120" s="40">
        <v>9</v>
      </c>
      <c r="M120" s="40">
        <v>9</v>
      </c>
      <c r="N120" s="40">
        <v>14</v>
      </c>
      <c r="O120" s="40">
        <v>8</v>
      </c>
      <c r="P120" s="40">
        <v>9</v>
      </c>
      <c r="Q120" s="40">
        <v>10</v>
      </c>
      <c r="R120" s="40">
        <v>9</v>
      </c>
      <c r="S120" s="40">
        <v>47</v>
      </c>
      <c r="T120" s="31">
        <f t="shared" si="13"/>
        <v>152</v>
      </c>
      <c r="U120" s="564">
        <f>T121/T120</f>
        <v>0</v>
      </c>
    </row>
    <row r="121" spans="2:21" ht="44.25" customHeight="1" x14ac:dyDescent="0.25">
      <c r="B121" s="408"/>
      <c r="C121" s="409"/>
      <c r="D121" s="409"/>
      <c r="E121" s="410"/>
      <c r="F121" s="593"/>
      <c r="G121" s="249" t="s">
        <v>43</v>
      </c>
      <c r="H121" s="64"/>
      <c r="I121" s="64"/>
      <c r="J121" s="64"/>
      <c r="K121" s="67"/>
      <c r="L121" s="67"/>
      <c r="M121" s="67"/>
      <c r="N121" s="128"/>
      <c r="O121" s="128"/>
      <c r="P121" s="128"/>
      <c r="Q121" s="128"/>
      <c r="R121" s="128"/>
      <c r="S121" s="128"/>
      <c r="T121" s="35">
        <f t="shared" si="13"/>
        <v>0</v>
      </c>
      <c r="U121" s="565"/>
    </row>
    <row r="122" spans="2:21" ht="44.25" customHeight="1" x14ac:dyDescent="0.25">
      <c r="B122" s="411"/>
      <c r="C122" s="412"/>
      <c r="D122" s="412"/>
      <c r="E122" s="413"/>
      <c r="F122" s="594"/>
      <c r="G122" s="206" t="s">
        <v>140</v>
      </c>
      <c r="H122" s="182"/>
      <c r="I122" s="182"/>
      <c r="J122" s="182"/>
      <c r="K122" s="182"/>
      <c r="L122" s="182"/>
      <c r="M122" s="182"/>
      <c r="N122" s="182"/>
      <c r="O122" s="182"/>
      <c r="P122" s="182"/>
      <c r="Q122" s="182"/>
      <c r="R122" s="182"/>
      <c r="S122" s="182"/>
      <c r="T122" s="185"/>
      <c r="U122" s="185"/>
    </row>
    <row r="123" spans="2:21" ht="43.5" customHeight="1" x14ac:dyDescent="0.25">
      <c r="B123" s="601" t="s">
        <v>169</v>
      </c>
      <c r="C123" s="602"/>
      <c r="D123" s="602"/>
      <c r="E123" s="602"/>
      <c r="F123" s="592" t="s">
        <v>170</v>
      </c>
      <c r="G123" s="9" t="s">
        <v>25</v>
      </c>
      <c r="H123" s="31">
        <v>160</v>
      </c>
      <c r="I123" s="31">
        <v>141</v>
      </c>
      <c r="J123" s="31">
        <v>153</v>
      </c>
      <c r="K123" s="31">
        <v>152</v>
      </c>
      <c r="L123" s="31">
        <v>156</v>
      </c>
      <c r="M123" s="31">
        <v>148</v>
      </c>
      <c r="N123" s="31">
        <v>158</v>
      </c>
      <c r="O123" s="31">
        <v>154</v>
      </c>
      <c r="P123" s="31">
        <v>150</v>
      </c>
      <c r="Q123" s="31">
        <v>157</v>
      </c>
      <c r="R123" s="31">
        <v>148</v>
      </c>
      <c r="S123" s="31">
        <v>159</v>
      </c>
      <c r="T123" s="31">
        <f t="shared" si="13"/>
        <v>1836</v>
      </c>
      <c r="U123" s="564">
        <f>T124/T123</f>
        <v>0</v>
      </c>
    </row>
    <row r="124" spans="2:21" ht="38.25" customHeight="1" x14ac:dyDescent="0.25">
      <c r="B124" s="602"/>
      <c r="C124" s="602"/>
      <c r="D124" s="602"/>
      <c r="E124" s="602"/>
      <c r="F124" s="593"/>
      <c r="G124" s="249" t="s">
        <v>43</v>
      </c>
      <c r="H124" s="91"/>
      <c r="I124" s="91"/>
      <c r="J124" s="91"/>
      <c r="K124" s="91"/>
      <c r="L124" s="91"/>
      <c r="M124" s="91"/>
      <c r="N124" s="91"/>
      <c r="O124" s="91"/>
      <c r="P124" s="91"/>
      <c r="Q124" s="32"/>
      <c r="R124" s="32"/>
      <c r="S124" s="32"/>
      <c r="T124" s="35">
        <f t="shared" si="13"/>
        <v>0</v>
      </c>
      <c r="U124" s="565"/>
    </row>
    <row r="125" spans="2:21" ht="38.25" customHeight="1" x14ac:dyDescent="0.25">
      <c r="B125" s="602"/>
      <c r="C125" s="602"/>
      <c r="D125" s="602"/>
      <c r="E125" s="602"/>
      <c r="F125" s="594"/>
      <c r="G125" s="206" t="s">
        <v>140</v>
      </c>
      <c r="H125" s="182"/>
      <c r="I125" s="182"/>
      <c r="J125" s="182"/>
      <c r="K125" s="182"/>
      <c r="L125" s="182"/>
      <c r="M125" s="182"/>
      <c r="N125" s="182"/>
      <c r="O125" s="182"/>
      <c r="P125" s="182"/>
      <c r="Q125" s="182"/>
      <c r="R125" s="182"/>
      <c r="S125" s="182"/>
      <c r="T125" s="185"/>
      <c r="U125" s="185"/>
    </row>
    <row r="126" spans="2:21" ht="38.25" customHeight="1" x14ac:dyDescent="0.25">
      <c r="B126" s="601" t="s">
        <v>171</v>
      </c>
      <c r="C126" s="602"/>
      <c r="D126" s="602"/>
      <c r="E126" s="602"/>
      <c r="F126" s="592" t="s">
        <v>172</v>
      </c>
      <c r="G126" s="9" t="s">
        <v>25</v>
      </c>
      <c r="H126" s="31">
        <v>14</v>
      </c>
      <c r="I126" s="31">
        <v>12</v>
      </c>
      <c r="J126" s="31">
        <v>13</v>
      </c>
      <c r="K126" s="31">
        <v>13</v>
      </c>
      <c r="L126" s="31">
        <v>13</v>
      </c>
      <c r="M126" s="31">
        <v>13</v>
      </c>
      <c r="N126" s="31">
        <v>13</v>
      </c>
      <c r="O126" s="31">
        <v>13</v>
      </c>
      <c r="P126" s="31">
        <v>13</v>
      </c>
      <c r="Q126" s="31">
        <v>14</v>
      </c>
      <c r="R126" s="31">
        <v>13</v>
      </c>
      <c r="S126" s="31">
        <v>16</v>
      </c>
      <c r="T126" s="31">
        <f t="shared" si="13"/>
        <v>160</v>
      </c>
      <c r="U126" s="564">
        <f>T127/T126</f>
        <v>0</v>
      </c>
    </row>
    <row r="127" spans="2:21" ht="38.25" customHeight="1" x14ac:dyDescent="0.25">
      <c r="B127" s="602"/>
      <c r="C127" s="602"/>
      <c r="D127" s="602"/>
      <c r="E127" s="602"/>
      <c r="F127" s="593"/>
      <c r="G127" s="249" t="s">
        <v>43</v>
      </c>
      <c r="H127" s="91"/>
      <c r="I127" s="91"/>
      <c r="J127" s="91"/>
      <c r="K127" s="91"/>
      <c r="L127" s="91"/>
      <c r="M127" s="91"/>
      <c r="N127" s="91"/>
      <c r="O127" s="91"/>
      <c r="P127" s="91"/>
      <c r="Q127" s="32"/>
      <c r="R127" s="32"/>
      <c r="S127" s="32"/>
      <c r="T127" s="35">
        <f t="shared" si="13"/>
        <v>0</v>
      </c>
      <c r="U127" s="565"/>
    </row>
    <row r="128" spans="2:21" ht="38.25" customHeight="1" x14ac:dyDescent="0.25">
      <c r="B128" s="602"/>
      <c r="C128" s="602"/>
      <c r="D128" s="602"/>
      <c r="E128" s="602"/>
      <c r="F128" s="594"/>
      <c r="G128" s="206" t="s">
        <v>140</v>
      </c>
      <c r="H128" s="182"/>
      <c r="I128" s="182"/>
      <c r="J128" s="182"/>
      <c r="K128" s="182"/>
      <c r="L128" s="182"/>
      <c r="M128" s="182"/>
      <c r="N128" s="182"/>
      <c r="O128" s="182"/>
      <c r="P128" s="182"/>
      <c r="Q128" s="182"/>
      <c r="R128" s="182"/>
      <c r="S128" s="182"/>
      <c r="T128" s="185"/>
      <c r="U128" s="185"/>
    </row>
    <row r="129" spans="2:21" ht="39" customHeight="1" x14ac:dyDescent="0.25">
      <c r="B129" s="609" t="s">
        <v>173</v>
      </c>
      <c r="C129" s="610"/>
      <c r="D129" s="610"/>
      <c r="E129" s="611"/>
      <c r="F129" s="592" t="s">
        <v>174</v>
      </c>
      <c r="G129" s="9" t="s">
        <v>25</v>
      </c>
      <c r="H129" s="31">
        <v>1721</v>
      </c>
      <c r="I129" s="31">
        <v>1853</v>
      </c>
      <c r="J129" s="31">
        <v>1985</v>
      </c>
      <c r="K129" s="31">
        <v>1416</v>
      </c>
      <c r="L129" s="31">
        <v>2015</v>
      </c>
      <c r="M129" s="31">
        <v>1717</v>
      </c>
      <c r="N129" s="31">
        <v>1741</v>
      </c>
      <c r="O129" s="31">
        <v>1727</v>
      </c>
      <c r="P129" s="31">
        <v>1417</v>
      </c>
      <c r="Q129" s="31">
        <v>1437</v>
      </c>
      <c r="R129" s="31">
        <v>1398</v>
      </c>
      <c r="S129" s="31">
        <v>1698</v>
      </c>
      <c r="T129" s="31">
        <f>SUM(H129:S129)</f>
        <v>20125</v>
      </c>
      <c r="U129" s="564">
        <f>T130/T129</f>
        <v>0</v>
      </c>
    </row>
    <row r="130" spans="2:21" ht="39" customHeight="1" x14ac:dyDescent="0.25">
      <c r="B130" s="612"/>
      <c r="C130" s="613"/>
      <c r="D130" s="613"/>
      <c r="E130" s="614"/>
      <c r="F130" s="593"/>
      <c r="G130" s="249" t="s">
        <v>43</v>
      </c>
      <c r="H130" s="64"/>
      <c r="I130" s="83"/>
      <c r="J130" s="83"/>
      <c r="K130" s="64"/>
      <c r="L130" s="64"/>
      <c r="M130" s="64"/>
      <c r="N130" s="128"/>
      <c r="O130" s="128"/>
      <c r="P130" s="128"/>
      <c r="Q130" s="128"/>
      <c r="R130" s="128"/>
      <c r="S130" s="128"/>
      <c r="T130" s="35">
        <f t="shared" si="13"/>
        <v>0</v>
      </c>
      <c r="U130" s="565"/>
    </row>
    <row r="131" spans="2:21" ht="39" customHeight="1" x14ac:dyDescent="0.25">
      <c r="B131" s="615"/>
      <c r="C131" s="616"/>
      <c r="D131" s="616"/>
      <c r="E131" s="617"/>
      <c r="F131" s="594"/>
      <c r="G131" s="206" t="s">
        <v>140</v>
      </c>
      <c r="H131" s="182"/>
      <c r="I131" s="182"/>
      <c r="J131" s="182"/>
      <c r="K131" s="182"/>
      <c r="L131" s="182"/>
      <c r="M131" s="182"/>
      <c r="N131" s="182"/>
      <c r="O131" s="182"/>
      <c r="P131" s="182"/>
      <c r="Q131" s="182"/>
      <c r="R131" s="182"/>
      <c r="S131" s="182"/>
      <c r="T131" s="185"/>
      <c r="U131" s="185"/>
    </row>
    <row r="132" spans="2:21" ht="42.75" customHeight="1" x14ac:dyDescent="0.25">
      <c r="B132" s="595" t="s">
        <v>175</v>
      </c>
      <c r="C132" s="596"/>
      <c r="D132" s="596"/>
      <c r="E132" s="603"/>
      <c r="F132" s="592" t="s">
        <v>176</v>
      </c>
      <c r="G132" s="9" t="s">
        <v>25</v>
      </c>
      <c r="H132" s="31">
        <v>2126</v>
      </c>
      <c r="I132" s="31">
        <v>2165</v>
      </c>
      <c r="J132" s="31">
        <v>2108</v>
      </c>
      <c r="K132" s="31">
        <v>2416</v>
      </c>
      <c r="L132" s="31">
        <v>2170</v>
      </c>
      <c r="M132" s="31">
        <v>2064</v>
      </c>
      <c r="N132" s="31">
        <v>2201</v>
      </c>
      <c r="O132" s="31">
        <v>2410</v>
      </c>
      <c r="P132" s="31">
        <v>2039</v>
      </c>
      <c r="Q132" s="31">
        <v>2037</v>
      </c>
      <c r="R132" s="31">
        <v>2029</v>
      </c>
      <c r="S132" s="31">
        <v>2249</v>
      </c>
      <c r="T132" s="31">
        <f>SUM(H132:S132)</f>
        <v>26014</v>
      </c>
      <c r="U132" s="564">
        <f>T133/T132</f>
        <v>0</v>
      </c>
    </row>
    <row r="133" spans="2:21" ht="42.75" customHeight="1" x14ac:dyDescent="0.25">
      <c r="B133" s="597"/>
      <c r="C133" s="598"/>
      <c r="D133" s="598"/>
      <c r="E133" s="604"/>
      <c r="F133" s="593"/>
      <c r="G133" s="249" t="s">
        <v>43</v>
      </c>
      <c r="H133" s="91"/>
      <c r="I133" s="91"/>
      <c r="J133" s="91"/>
      <c r="K133" s="91"/>
      <c r="L133" s="91"/>
      <c r="M133" s="91"/>
      <c r="N133" s="91"/>
      <c r="O133" s="91"/>
      <c r="P133" s="91"/>
      <c r="Q133" s="32"/>
      <c r="R133" s="32"/>
      <c r="S133" s="32"/>
      <c r="T133" s="35">
        <f>SUM(H133:S133)</f>
        <v>0</v>
      </c>
      <c r="U133" s="565"/>
    </row>
    <row r="134" spans="2:21" ht="42.75" customHeight="1" x14ac:dyDescent="0.25">
      <c r="B134" s="599"/>
      <c r="C134" s="600"/>
      <c r="D134" s="600"/>
      <c r="E134" s="605"/>
      <c r="F134" s="594"/>
      <c r="G134" s="206" t="s">
        <v>140</v>
      </c>
      <c r="H134" s="182"/>
      <c r="I134" s="182"/>
      <c r="J134" s="182"/>
      <c r="K134" s="182"/>
      <c r="L134" s="182"/>
      <c r="M134" s="182"/>
      <c r="N134" s="182"/>
      <c r="O134" s="182"/>
      <c r="P134" s="182"/>
      <c r="Q134" s="182"/>
      <c r="R134" s="182"/>
      <c r="S134" s="182"/>
      <c r="T134" s="185"/>
      <c r="U134" s="185"/>
    </row>
    <row r="135" spans="2:21" ht="33" customHeight="1" x14ac:dyDescent="0.25">
      <c r="B135" s="595" t="s">
        <v>177</v>
      </c>
      <c r="C135" s="618"/>
      <c r="D135" s="618"/>
      <c r="E135" s="619"/>
      <c r="F135" s="592" t="s">
        <v>178</v>
      </c>
      <c r="G135" s="9" t="s">
        <v>25</v>
      </c>
      <c r="H135" s="40">
        <v>127</v>
      </c>
      <c r="I135" s="40">
        <v>109</v>
      </c>
      <c r="J135" s="40">
        <v>159</v>
      </c>
      <c r="K135" s="40">
        <v>151</v>
      </c>
      <c r="L135" s="40">
        <v>118</v>
      </c>
      <c r="M135" s="40">
        <v>120</v>
      </c>
      <c r="N135" s="40">
        <v>158</v>
      </c>
      <c r="O135" s="40">
        <v>157</v>
      </c>
      <c r="P135" s="40">
        <v>120</v>
      </c>
      <c r="Q135" s="40">
        <v>199</v>
      </c>
      <c r="R135" s="40">
        <v>114</v>
      </c>
      <c r="S135" s="40">
        <v>146</v>
      </c>
      <c r="T135" s="31">
        <f t="shared" si="13"/>
        <v>1678</v>
      </c>
      <c r="U135" s="564">
        <f>T136/T135</f>
        <v>0</v>
      </c>
    </row>
    <row r="136" spans="2:21" ht="33" customHeight="1" x14ac:dyDescent="0.25">
      <c r="B136" s="620"/>
      <c r="C136" s="621"/>
      <c r="D136" s="621"/>
      <c r="E136" s="622"/>
      <c r="F136" s="593"/>
      <c r="G136" s="249" t="s">
        <v>43</v>
      </c>
      <c r="H136" s="91"/>
      <c r="I136" s="128"/>
      <c r="J136" s="128"/>
      <c r="K136" s="128"/>
      <c r="L136" s="128"/>
      <c r="M136" s="128"/>
      <c r="N136" s="128"/>
      <c r="O136" s="128"/>
      <c r="P136" s="128"/>
      <c r="Q136" s="128"/>
      <c r="R136" s="128"/>
      <c r="S136" s="128"/>
      <c r="T136" s="35">
        <f t="shared" si="13"/>
        <v>0</v>
      </c>
      <c r="U136" s="565"/>
    </row>
    <row r="137" spans="2:21" ht="33" customHeight="1" x14ac:dyDescent="0.25">
      <c r="B137" s="623"/>
      <c r="C137" s="624"/>
      <c r="D137" s="624"/>
      <c r="E137" s="625"/>
      <c r="F137" s="594"/>
      <c r="G137" s="206" t="s">
        <v>140</v>
      </c>
      <c r="H137" s="182"/>
      <c r="I137" s="182"/>
      <c r="J137" s="182"/>
      <c r="K137" s="182"/>
      <c r="L137" s="182"/>
      <c r="M137" s="182"/>
      <c r="N137" s="182"/>
      <c r="O137" s="182"/>
      <c r="P137" s="182"/>
      <c r="Q137" s="182"/>
      <c r="R137" s="182"/>
      <c r="S137" s="182"/>
      <c r="T137" s="185"/>
      <c r="U137" s="185"/>
    </row>
    <row r="138" spans="2:21" ht="44.25" customHeight="1" x14ac:dyDescent="0.25">
      <c r="B138" s="601" t="s">
        <v>179</v>
      </c>
      <c r="C138" s="602"/>
      <c r="D138" s="602"/>
      <c r="E138" s="602"/>
      <c r="F138" s="592" t="s">
        <v>180</v>
      </c>
      <c r="G138" s="9" t="s">
        <v>25</v>
      </c>
      <c r="H138" s="40">
        <v>34</v>
      </c>
      <c r="I138" s="40">
        <v>34</v>
      </c>
      <c r="J138" s="40">
        <v>35</v>
      </c>
      <c r="K138" s="40">
        <v>36</v>
      </c>
      <c r="L138" s="40">
        <v>34</v>
      </c>
      <c r="M138" s="40">
        <v>34</v>
      </c>
      <c r="N138" s="40">
        <v>34</v>
      </c>
      <c r="O138" s="40">
        <v>34</v>
      </c>
      <c r="P138" s="40">
        <v>35</v>
      </c>
      <c r="Q138" s="40">
        <v>35</v>
      </c>
      <c r="R138" s="40">
        <v>34</v>
      </c>
      <c r="S138" s="40">
        <v>35</v>
      </c>
      <c r="T138" s="31">
        <f t="shared" si="13"/>
        <v>414</v>
      </c>
      <c r="U138" s="564">
        <f>T139/T138</f>
        <v>0</v>
      </c>
    </row>
    <row r="139" spans="2:21" ht="44.25" customHeight="1" x14ac:dyDescent="0.25">
      <c r="B139" s="602"/>
      <c r="C139" s="602"/>
      <c r="D139" s="602"/>
      <c r="E139" s="602"/>
      <c r="F139" s="593"/>
      <c r="G139" s="249" t="s">
        <v>43</v>
      </c>
      <c r="H139" s="64"/>
      <c r="I139" s="83"/>
      <c r="J139" s="83"/>
      <c r="K139" s="65"/>
      <c r="L139" s="65"/>
      <c r="M139" s="65"/>
      <c r="N139" s="128"/>
      <c r="O139" s="128"/>
      <c r="P139" s="128"/>
      <c r="Q139" s="128"/>
      <c r="R139" s="128"/>
      <c r="S139" s="128"/>
      <c r="T139" s="35">
        <f t="shared" si="13"/>
        <v>0</v>
      </c>
      <c r="U139" s="565"/>
    </row>
    <row r="140" spans="2:21" ht="44.25" customHeight="1" x14ac:dyDescent="0.25">
      <c r="B140" s="602"/>
      <c r="C140" s="602"/>
      <c r="D140" s="602"/>
      <c r="E140" s="602"/>
      <c r="F140" s="594"/>
      <c r="G140" s="206" t="s">
        <v>140</v>
      </c>
      <c r="H140" s="182"/>
      <c r="I140" s="182"/>
      <c r="J140" s="182"/>
      <c r="K140" s="182"/>
      <c r="L140" s="182"/>
      <c r="M140" s="182"/>
      <c r="N140" s="182"/>
      <c r="O140" s="182"/>
      <c r="P140" s="182"/>
      <c r="Q140" s="182"/>
      <c r="R140" s="182"/>
      <c r="S140" s="182"/>
      <c r="T140" s="185"/>
      <c r="U140" s="185"/>
    </row>
    <row r="141" spans="2:21" ht="41.25" customHeight="1" x14ac:dyDescent="0.25">
      <c r="B141" s="583" t="s">
        <v>181</v>
      </c>
      <c r="C141" s="584"/>
      <c r="D141" s="584"/>
      <c r="E141" s="585"/>
      <c r="F141" s="592" t="s">
        <v>182</v>
      </c>
      <c r="G141" s="112" t="s">
        <v>271</v>
      </c>
      <c r="H141" s="91">
        <v>430</v>
      </c>
      <c r="I141" s="91">
        <v>430</v>
      </c>
      <c r="J141" s="91">
        <v>430</v>
      </c>
      <c r="K141" s="91">
        <v>430</v>
      </c>
      <c r="L141" s="91">
        <v>430</v>
      </c>
      <c r="M141" s="91">
        <v>430</v>
      </c>
      <c r="N141" s="91">
        <v>430</v>
      </c>
      <c r="O141" s="91">
        <v>430</v>
      </c>
      <c r="P141" s="91">
        <v>430</v>
      </c>
      <c r="Q141" s="91">
        <v>680</v>
      </c>
      <c r="R141" s="91">
        <v>430</v>
      </c>
      <c r="S141" s="91">
        <v>370</v>
      </c>
      <c r="T141" s="31">
        <f t="shared" si="13"/>
        <v>5350</v>
      </c>
      <c r="U141" s="564">
        <f>T142/T141</f>
        <v>0</v>
      </c>
    </row>
    <row r="142" spans="2:21" ht="41.25" customHeight="1" x14ac:dyDescent="0.25">
      <c r="B142" s="586"/>
      <c r="C142" s="587"/>
      <c r="D142" s="587"/>
      <c r="E142" s="588"/>
      <c r="F142" s="593"/>
      <c r="G142" s="249" t="s">
        <v>43</v>
      </c>
      <c r="H142" s="64"/>
      <c r="I142" s="64"/>
      <c r="J142" s="64"/>
      <c r="K142" s="65"/>
      <c r="L142" s="65"/>
      <c r="M142" s="65"/>
      <c r="N142" s="128"/>
      <c r="O142" s="128"/>
      <c r="P142" s="128"/>
      <c r="Q142" s="128"/>
      <c r="R142" s="128"/>
      <c r="S142" s="128"/>
      <c r="T142" s="35">
        <f t="shared" si="13"/>
        <v>0</v>
      </c>
      <c r="U142" s="565"/>
    </row>
    <row r="143" spans="2:21" ht="41.25" customHeight="1" x14ac:dyDescent="0.25">
      <c r="B143" s="589"/>
      <c r="C143" s="590"/>
      <c r="D143" s="590"/>
      <c r="E143" s="591"/>
      <c r="F143" s="594"/>
      <c r="G143" s="206" t="s">
        <v>140</v>
      </c>
      <c r="H143" s="182"/>
      <c r="I143" s="182"/>
      <c r="J143" s="182"/>
      <c r="K143" s="182"/>
      <c r="L143" s="182"/>
      <c r="M143" s="182"/>
      <c r="N143" s="182"/>
      <c r="O143" s="182"/>
      <c r="P143" s="182"/>
      <c r="Q143" s="182"/>
      <c r="R143" s="182"/>
      <c r="S143" s="182"/>
      <c r="T143" s="185"/>
      <c r="U143" s="185"/>
    </row>
    <row r="144" spans="2:21" ht="46.5" customHeight="1" x14ac:dyDescent="0.25">
      <c r="B144" s="595" t="s">
        <v>183</v>
      </c>
      <c r="C144" s="596"/>
      <c r="D144" s="596"/>
      <c r="E144" s="596"/>
      <c r="F144" s="592" t="s">
        <v>69</v>
      </c>
      <c r="G144" s="9" t="s">
        <v>25</v>
      </c>
      <c r="H144" s="40">
        <v>187</v>
      </c>
      <c r="I144" s="40">
        <v>187</v>
      </c>
      <c r="J144" s="40">
        <v>187</v>
      </c>
      <c r="K144" s="40">
        <v>188</v>
      </c>
      <c r="L144" s="40">
        <v>187</v>
      </c>
      <c r="M144" s="40">
        <v>187</v>
      </c>
      <c r="N144" s="40">
        <v>187</v>
      </c>
      <c r="O144" s="40">
        <v>187</v>
      </c>
      <c r="P144" s="40">
        <v>187</v>
      </c>
      <c r="Q144" s="40">
        <v>187</v>
      </c>
      <c r="R144" s="40">
        <v>187</v>
      </c>
      <c r="S144" s="40">
        <v>188</v>
      </c>
      <c r="T144" s="68">
        <f t="shared" si="13"/>
        <v>2246</v>
      </c>
      <c r="U144" s="564">
        <f>T145/T144</f>
        <v>0</v>
      </c>
    </row>
    <row r="145" spans="1:25" ht="46.5" customHeight="1" x14ac:dyDescent="0.25">
      <c r="B145" s="597"/>
      <c r="C145" s="598"/>
      <c r="D145" s="598"/>
      <c r="E145" s="598"/>
      <c r="F145" s="593"/>
      <c r="G145" s="249" t="s">
        <v>43</v>
      </c>
      <c r="H145" s="91"/>
      <c r="I145" s="69"/>
      <c r="J145" s="69"/>
      <c r="K145" s="65"/>
      <c r="L145" s="65"/>
      <c r="M145" s="65"/>
      <c r="N145" s="128"/>
      <c r="O145" s="128"/>
      <c r="P145" s="128"/>
      <c r="Q145" s="128"/>
      <c r="R145" s="128"/>
      <c r="S145" s="128"/>
      <c r="T145" s="35">
        <f t="shared" si="13"/>
        <v>0</v>
      </c>
      <c r="U145" s="565"/>
    </row>
    <row r="146" spans="1:25" ht="46.5" customHeight="1" x14ac:dyDescent="0.25">
      <c r="B146" s="599"/>
      <c r="C146" s="600"/>
      <c r="D146" s="600"/>
      <c r="E146" s="600"/>
      <c r="F146" s="594"/>
      <c r="G146" s="206" t="s">
        <v>140</v>
      </c>
      <c r="H146" s="182"/>
      <c r="I146" s="182"/>
      <c r="J146" s="182"/>
      <c r="K146" s="182"/>
      <c r="L146" s="182"/>
      <c r="M146" s="182"/>
      <c r="N146" s="182"/>
      <c r="O146" s="182"/>
      <c r="P146" s="182"/>
      <c r="Q146" s="182"/>
      <c r="R146" s="182"/>
      <c r="S146" s="182"/>
      <c r="T146" s="185"/>
      <c r="U146" s="185"/>
    </row>
    <row r="147" spans="1:25" ht="46.5" customHeight="1" x14ac:dyDescent="0.25">
      <c r="B147" s="601" t="s">
        <v>184</v>
      </c>
      <c r="C147" s="602"/>
      <c r="D147" s="602"/>
      <c r="E147" s="602"/>
      <c r="F147" s="606" t="s">
        <v>185</v>
      </c>
      <c r="G147" s="9" t="s">
        <v>25</v>
      </c>
      <c r="H147" s="31">
        <v>72</v>
      </c>
      <c r="I147" s="31">
        <v>142</v>
      </c>
      <c r="J147" s="31">
        <v>142</v>
      </c>
      <c r="K147" s="31">
        <v>143</v>
      </c>
      <c r="L147" s="31">
        <v>142</v>
      </c>
      <c r="M147" s="31">
        <v>142</v>
      </c>
      <c r="N147" s="31">
        <v>142</v>
      </c>
      <c r="O147" s="31">
        <v>142</v>
      </c>
      <c r="P147" s="31">
        <v>142</v>
      </c>
      <c r="Q147" s="31">
        <v>142</v>
      </c>
      <c r="R147" s="31">
        <v>142</v>
      </c>
      <c r="S147" s="31">
        <v>143</v>
      </c>
      <c r="T147" s="68">
        <f t="shared" ref="T147:T148" si="14">SUM(H147:S147)</f>
        <v>1636</v>
      </c>
      <c r="U147" s="607">
        <f>T148/T147</f>
        <v>0</v>
      </c>
    </row>
    <row r="148" spans="1:25" ht="46.5" customHeight="1" x14ac:dyDescent="0.25">
      <c r="B148" s="602"/>
      <c r="C148" s="602"/>
      <c r="D148" s="602"/>
      <c r="E148" s="602"/>
      <c r="F148" s="606"/>
      <c r="G148" s="249" t="s">
        <v>43</v>
      </c>
      <c r="H148" s="91">
        <v>0</v>
      </c>
      <c r="I148" s="91"/>
      <c r="J148" s="91"/>
      <c r="K148" s="91"/>
      <c r="L148" s="91"/>
      <c r="M148" s="91"/>
      <c r="N148" s="91"/>
      <c r="O148" s="91"/>
      <c r="P148" s="91"/>
      <c r="Q148" s="32"/>
      <c r="R148" s="32"/>
      <c r="S148" s="32"/>
      <c r="T148" s="35">
        <f t="shared" si="14"/>
        <v>0</v>
      </c>
      <c r="U148" s="608"/>
    </row>
    <row r="149" spans="1:25" ht="46.5" customHeight="1" x14ac:dyDescent="0.25">
      <c r="B149" s="602"/>
      <c r="C149" s="602"/>
      <c r="D149" s="602"/>
      <c r="E149" s="602"/>
      <c r="F149" s="606"/>
      <c r="G149" s="206" t="s">
        <v>140</v>
      </c>
      <c r="H149" s="182"/>
      <c r="I149" s="182"/>
      <c r="J149" s="182"/>
      <c r="K149" s="183"/>
      <c r="L149" s="183"/>
      <c r="M149" s="183"/>
      <c r="N149" s="184"/>
      <c r="O149" s="184"/>
      <c r="P149" s="184"/>
      <c r="Q149" s="185"/>
      <c r="R149" s="185"/>
      <c r="S149" s="185"/>
      <c r="T149" s="185"/>
      <c r="U149" s="242"/>
    </row>
    <row r="150" spans="1:25" ht="46.5" customHeight="1" x14ac:dyDescent="0.25">
      <c r="B150" s="595" t="s">
        <v>186</v>
      </c>
      <c r="C150" s="596"/>
      <c r="D150" s="596"/>
      <c r="E150" s="603"/>
      <c r="F150" s="592" t="s">
        <v>185</v>
      </c>
      <c r="G150" s="9" t="s">
        <v>25</v>
      </c>
      <c r="H150" s="40">
        <v>972</v>
      </c>
      <c r="I150" s="40">
        <v>972</v>
      </c>
      <c r="J150" s="40">
        <v>972</v>
      </c>
      <c r="K150" s="40">
        <v>973</v>
      </c>
      <c r="L150" s="40">
        <v>972</v>
      </c>
      <c r="M150" s="40">
        <v>973</v>
      </c>
      <c r="N150" s="40">
        <v>972</v>
      </c>
      <c r="O150" s="40">
        <v>972</v>
      </c>
      <c r="P150" s="40">
        <v>972</v>
      </c>
      <c r="Q150" s="40">
        <v>972</v>
      </c>
      <c r="R150" s="40">
        <v>972</v>
      </c>
      <c r="S150" s="40">
        <v>974</v>
      </c>
      <c r="T150" s="68">
        <f t="shared" ref="T150:T151" si="15">SUM(H150:S150)</f>
        <v>11668</v>
      </c>
      <c r="U150" s="607">
        <f>T151/T150</f>
        <v>0</v>
      </c>
    </row>
    <row r="151" spans="1:25" ht="46.5" customHeight="1" x14ac:dyDescent="0.25">
      <c r="B151" s="597"/>
      <c r="C151" s="598"/>
      <c r="D151" s="598"/>
      <c r="E151" s="604"/>
      <c r="F151" s="593"/>
      <c r="G151" s="249" t="s">
        <v>43</v>
      </c>
      <c r="H151" s="91"/>
      <c r="I151" s="69"/>
      <c r="J151" s="69"/>
      <c r="K151" s="65"/>
      <c r="L151" s="65"/>
      <c r="M151" s="65"/>
      <c r="N151" s="128"/>
      <c r="O151" s="128"/>
      <c r="P151" s="128"/>
      <c r="Q151" s="128"/>
      <c r="R151" s="128"/>
      <c r="S151" s="128"/>
      <c r="T151" s="35">
        <f t="shared" si="15"/>
        <v>0</v>
      </c>
      <c r="U151" s="608"/>
    </row>
    <row r="152" spans="1:25" ht="46.5" customHeight="1" x14ac:dyDescent="0.25">
      <c r="B152" s="599"/>
      <c r="C152" s="600"/>
      <c r="D152" s="600"/>
      <c r="E152" s="605"/>
      <c r="F152" s="594"/>
      <c r="G152" s="206" t="s">
        <v>140</v>
      </c>
      <c r="H152" s="182"/>
      <c r="I152" s="182"/>
      <c r="J152" s="182"/>
      <c r="K152" s="182"/>
      <c r="L152" s="182"/>
      <c r="M152" s="182"/>
      <c r="N152" s="182"/>
      <c r="O152" s="182"/>
      <c r="P152" s="182"/>
      <c r="Q152" s="182"/>
      <c r="R152" s="182"/>
      <c r="S152" s="182"/>
      <c r="T152" s="185"/>
      <c r="U152" s="242"/>
    </row>
    <row r="153" spans="1:25" ht="46.5" customHeight="1" x14ac:dyDescent="0.25">
      <c r="B153" s="347" t="s">
        <v>119</v>
      </c>
      <c r="C153" s="348"/>
      <c r="D153" s="348"/>
      <c r="E153" s="348"/>
      <c r="F153" s="349"/>
      <c r="G153" s="138" t="s">
        <v>25</v>
      </c>
      <c r="H153" s="129">
        <f>SUM(H114,H117,H120,H123,H126,H129,H132,H135,H138,H141,H144,H147,H150)</f>
        <v>5893</v>
      </c>
      <c r="I153" s="129">
        <f t="shared" ref="I153:S153" si="16">SUM(I114,I117,I120,I123,I126,I129,I132,I135,I138,I141,I144,I147,I150)</f>
        <v>6094</v>
      </c>
      <c r="J153" s="129">
        <f t="shared" si="16"/>
        <v>6238</v>
      </c>
      <c r="K153" s="129">
        <f t="shared" si="16"/>
        <v>5971</v>
      </c>
      <c r="L153" s="129">
        <f t="shared" si="16"/>
        <v>6289</v>
      </c>
      <c r="M153" s="129">
        <f t="shared" si="16"/>
        <v>5881</v>
      </c>
      <c r="N153" s="129">
        <f t="shared" si="16"/>
        <v>6092</v>
      </c>
      <c r="O153" s="129">
        <f t="shared" si="16"/>
        <v>6276</v>
      </c>
      <c r="P153" s="129">
        <f t="shared" si="16"/>
        <v>5556</v>
      </c>
      <c r="Q153" s="129">
        <f t="shared" si="16"/>
        <v>5912</v>
      </c>
      <c r="R153" s="129">
        <f t="shared" si="16"/>
        <v>5518</v>
      </c>
      <c r="S153" s="129">
        <f t="shared" si="16"/>
        <v>6070</v>
      </c>
      <c r="T153" s="129">
        <f>SUM(H153:S153)</f>
        <v>71790</v>
      </c>
      <c r="U153" s="435">
        <f>T154/T153</f>
        <v>0</v>
      </c>
    </row>
    <row r="154" spans="1:25" ht="46.5" customHeight="1" x14ac:dyDescent="0.25">
      <c r="B154" s="350"/>
      <c r="C154" s="351"/>
      <c r="D154" s="351"/>
      <c r="E154" s="351"/>
      <c r="F154" s="352"/>
      <c r="G154" s="120" t="s">
        <v>43</v>
      </c>
      <c r="H154" s="130">
        <f>SUM(H115,H118,H121,H124,H127,H130,H133,H136,H139,H142,H145,H148,H151)</f>
        <v>0</v>
      </c>
      <c r="I154" s="130">
        <f t="shared" ref="I154:S154" si="17">SUM(I115,I118,I121,I124,I127,I130,I133,I136,I139,I142,I145)</f>
        <v>0</v>
      </c>
      <c r="J154" s="130">
        <f t="shared" si="17"/>
        <v>0</v>
      </c>
      <c r="K154" s="130">
        <f t="shared" si="17"/>
        <v>0</v>
      </c>
      <c r="L154" s="130">
        <f t="shared" si="17"/>
        <v>0</v>
      </c>
      <c r="M154" s="130">
        <f t="shared" si="17"/>
        <v>0</v>
      </c>
      <c r="N154" s="130">
        <f t="shared" si="17"/>
        <v>0</v>
      </c>
      <c r="O154" s="130">
        <f t="shared" si="17"/>
        <v>0</v>
      </c>
      <c r="P154" s="130">
        <f t="shared" si="17"/>
        <v>0</v>
      </c>
      <c r="Q154" s="130">
        <f t="shared" si="17"/>
        <v>0</v>
      </c>
      <c r="R154" s="130">
        <f t="shared" si="17"/>
        <v>0</v>
      </c>
      <c r="S154" s="130">
        <f t="shared" si="17"/>
        <v>0</v>
      </c>
      <c r="T154" s="131">
        <f>SUM(H154:S154)</f>
        <v>0</v>
      </c>
      <c r="U154" s="436"/>
    </row>
    <row r="155" spans="1:25" ht="46.5" customHeight="1" x14ac:dyDescent="0.25">
      <c r="B155" s="353"/>
      <c r="C155" s="354"/>
      <c r="D155" s="354"/>
      <c r="E155" s="354"/>
      <c r="F155" s="355"/>
      <c r="G155" s="180" t="s">
        <v>140</v>
      </c>
      <c r="H155" s="201"/>
      <c r="I155" s="202"/>
      <c r="J155" s="202"/>
      <c r="K155" s="203"/>
      <c r="L155" s="203"/>
      <c r="M155" s="203"/>
      <c r="N155" s="204"/>
      <c r="O155" s="204"/>
      <c r="P155" s="204"/>
      <c r="Q155" s="205"/>
      <c r="R155" s="205"/>
      <c r="S155" s="205"/>
      <c r="T155" s="205"/>
      <c r="U155" s="205"/>
    </row>
    <row r="156" spans="1:25" s="15" customFormat="1" ht="62.25" customHeight="1" x14ac:dyDescent="0.25">
      <c r="A156" s="246"/>
      <c r="B156" s="577" t="s">
        <v>144</v>
      </c>
      <c r="C156" s="578"/>
      <c r="D156" s="578"/>
      <c r="E156" s="578"/>
      <c r="F156" s="578"/>
      <c r="G156" s="578"/>
      <c r="H156" s="578"/>
      <c r="I156" s="578"/>
      <c r="J156" s="578"/>
      <c r="K156" s="578"/>
      <c r="L156" s="578"/>
      <c r="M156" s="578"/>
      <c r="N156" s="578"/>
      <c r="O156" s="578"/>
      <c r="P156" s="578"/>
      <c r="Q156" s="578"/>
      <c r="R156" s="578"/>
      <c r="S156" s="578"/>
      <c r="T156" s="578"/>
      <c r="U156" s="578"/>
      <c r="V156" s="192"/>
      <c r="W156" s="192"/>
      <c r="X156" s="192"/>
      <c r="Y156" s="192"/>
    </row>
    <row r="157" spans="1:25" s="15" customFormat="1" ht="30.75" customHeight="1" x14ac:dyDescent="0.25">
      <c r="A157" s="246"/>
      <c r="B157" s="579" t="s">
        <v>96</v>
      </c>
      <c r="C157" s="580"/>
      <c r="D157" s="580"/>
      <c r="E157" s="580"/>
      <c r="F157" s="580"/>
      <c r="G157" s="580"/>
      <c r="H157" s="580"/>
      <c r="I157" s="580"/>
      <c r="J157" s="580"/>
      <c r="K157" s="580"/>
      <c r="L157" s="580"/>
      <c r="M157" s="580"/>
      <c r="N157" s="580"/>
      <c r="O157" s="580"/>
      <c r="P157" s="580"/>
      <c r="Q157" s="580"/>
      <c r="R157" s="580"/>
      <c r="S157" s="580"/>
      <c r="T157" s="580"/>
      <c r="U157" s="581"/>
      <c r="V157" s="192"/>
      <c r="W157" s="192"/>
      <c r="X157" s="192"/>
      <c r="Y157" s="192"/>
    </row>
    <row r="158" spans="1:25" s="15" customFormat="1" ht="38.25" customHeight="1" x14ac:dyDescent="0.25">
      <c r="A158" s="246"/>
      <c r="B158" s="20" t="s">
        <v>16</v>
      </c>
      <c r="C158" s="582" t="s">
        <v>17</v>
      </c>
      <c r="D158" s="582"/>
      <c r="E158" s="582"/>
      <c r="F158" s="20" t="s">
        <v>18</v>
      </c>
      <c r="G158" s="105" t="s">
        <v>19</v>
      </c>
      <c r="H158" s="582" t="s">
        <v>132</v>
      </c>
      <c r="I158" s="582"/>
      <c r="J158" s="582"/>
      <c r="K158" s="582"/>
      <c r="L158" s="582"/>
      <c r="M158" s="582"/>
      <c r="N158" s="582"/>
      <c r="O158" s="582" t="s">
        <v>21</v>
      </c>
      <c r="P158" s="582"/>
      <c r="Q158" s="582"/>
      <c r="R158" s="582"/>
      <c r="S158" s="582"/>
      <c r="T158" s="582" t="s">
        <v>22</v>
      </c>
      <c r="U158" s="582"/>
      <c r="V158" s="192"/>
      <c r="W158" s="192"/>
      <c r="X158" s="192"/>
      <c r="Y158" s="192"/>
    </row>
    <row r="159" spans="1:25" ht="58.5" customHeight="1" x14ac:dyDescent="0.25">
      <c r="B159" s="132" t="s">
        <v>122</v>
      </c>
      <c r="C159" s="568" t="s">
        <v>123</v>
      </c>
      <c r="D159" s="569"/>
      <c r="E159" s="570"/>
      <c r="F159" s="132" t="s">
        <v>124</v>
      </c>
      <c r="G159" s="132" t="s">
        <v>23</v>
      </c>
      <c r="H159" s="571" t="s">
        <v>59</v>
      </c>
      <c r="I159" s="572"/>
      <c r="J159" s="572"/>
      <c r="K159" s="572"/>
      <c r="L159" s="572"/>
      <c r="M159" s="572"/>
      <c r="N159" s="573"/>
      <c r="O159" s="571" t="s">
        <v>46</v>
      </c>
      <c r="P159" s="572"/>
      <c r="Q159" s="572"/>
      <c r="R159" s="572"/>
      <c r="S159" s="573"/>
      <c r="T159" s="574" t="s">
        <v>125</v>
      </c>
      <c r="U159" s="575"/>
    </row>
    <row r="160" spans="1:25" ht="15.75" x14ac:dyDescent="0.25">
      <c r="B160" s="576" t="s">
        <v>25</v>
      </c>
      <c r="C160" s="576"/>
      <c r="D160" s="576"/>
      <c r="E160" s="576"/>
      <c r="F160" s="576"/>
      <c r="G160" s="576"/>
      <c r="H160" s="576"/>
      <c r="I160" s="576"/>
      <c r="J160" s="576"/>
      <c r="K160" s="576"/>
      <c r="L160" s="576"/>
      <c r="M160" s="576"/>
      <c r="N160" s="576"/>
      <c r="O160" s="576"/>
      <c r="P160" s="576"/>
      <c r="Q160" s="576"/>
      <c r="R160" s="576"/>
      <c r="S160" s="576"/>
      <c r="T160" s="576"/>
      <c r="U160" s="576"/>
    </row>
    <row r="161" spans="1:25" x14ac:dyDescent="0.25">
      <c r="B161" s="99" t="s">
        <v>26</v>
      </c>
      <c r="C161" s="567" t="s">
        <v>27</v>
      </c>
      <c r="D161" s="567"/>
      <c r="E161" s="567"/>
      <c r="F161" s="99" t="s">
        <v>18</v>
      </c>
      <c r="G161" s="104" t="s">
        <v>25</v>
      </c>
      <c r="H161" s="99" t="s">
        <v>28</v>
      </c>
      <c r="I161" s="99" t="s">
        <v>29</v>
      </c>
      <c r="J161" s="99" t="s">
        <v>30</v>
      </c>
      <c r="K161" s="99" t="s">
        <v>31</v>
      </c>
      <c r="L161" s="99" t="s">
        <v>32</v>
      </c>
      <c r="M161" s="99" t="s">
        <v>33</v>
      </c>
      <c r="N161" s="99" t="s">
        <v>34</v>
      </c>
      <c r="O161" s="99" t="s">
        <v>35</v>
      </c>
      <c r="P161" s="99" t="s">
        <v>36</v>
      </c>
      <c r="Q161" s="99" t="s">
        <v>37</v>
      </c>
      <c r="R161" s="99" t="s">
        <v>38</v>
      </c>
      <c r="S161" s="99" t="s">
        <v>39</v>
      </c>
      <c r="T161" s="99" t="s">
        <v>40</v>
      </c>
      <c r="U161" s="173" t="s">
        <v>41</v>
      </c>
    </row>
    <row r="162" spans="1:25" ht="43.5" customHeight="1" x14ac:dyDescent="0.25">
      <c r="B162" s="133" t="s">
        <v>126</v>
      </c>
      <c r="C162" s="561" t="s">
        <v>127</v>
      </c>
      <c r="D162" s="562"/>
      <c r="E162" s="563"/>
      <c r="F162" s="132" t="s">
        <v>124</v>
      </c>
      <c r="G162" s="134">
        <v>288</v>
      </c>
      <c r="H162" s="37">
        <v>20</v>
      </c>
      <c r="I162" s="37">
        <v>20</v>
      </c>
      <c r="J162" s="37">
        <v>20</v>
      </c>
      <c r="K162" s="37">
        <v>20</v>
      </c>
      <c r="L162" s="37">
        <v>20</v>
      </c>
      <c r="M162" s="37">
        <v>20</v>
      </c>
      <c r="N162" s="37">
        <v>20</v>
      </c>
      <c r="O162" s="37">
        <v>20</v>
      </c>
      <c r="P162" s="37">
        <v>20</v>
      </c>
      <c r="Q162" s="37">
        <v>20</v>
      </c>
      <c r="R162" s="37">
        <v>20</v>
      </c>
      <c r="S162" s="37">
        <v>20</v>
      </c>
      <c r="T162" s="37">
        <f>SUM(H162:S162)</f>
        <v>240</v>
      </c>
      <c r="U162" s="564">
        <f>T162/T163</f>
        <v>0.8</v>
      </c>
    </row>
    <row r="163" spans="1:25" ht="43.5" customHeight="1" x14ac:dyDescent="0.25">
      <c r="B163" s="133" t="s">
        <v>128</v>
      </c>
      <c r="C163" s="561" t="s">
        <v>129</v>
      </c>
      <c r="D163" s="562"/>
      <c r="E163" s="563"/>
      <c r="F163" s="132" t="s">
        <v>124</v>
      </c>
      <c r="G163" s="134">
        <v>300</v>
      </c>
      <c r="H163" s="37">
        <v>25</v>
      </c>
      <c r="I163" s="37">
        <v>25</v>
      </c>
      <c r="J163" s="37">
        <v>25</v>
      </c>
      <c r="K163" s="37">
        <v>25</v>
      </c>
      <c r="L163" s="37">
        <v>25</v>
      </c>
      <c r="M163" s="37">
        <v>25</v>
      </c>
      <c r="N163" s="37">
        <v>25</v>
      </c>
      <c r="O163" s="37">
        <v>25</v>
      </c>
      <c r="P163" s="37">
        <v>25</v>
      </c>
      <c r="Q163" s="37">
        <v>25</v>
      </c>
      <c r="R163" s="37">
        <v>25</v>
      </c>
      <c r="S163" s="37">
        <v>25</v>
      </c>
      <c r="T163" s="37">
        <f>SUM(H163:S163)</f>
        <v>300</v>
      </c>
      <c r="U163" s="565"/>
    </row>
    <row r="164" spans="1:25" ht="15.75" x14ac:dyDescent="0.25">
      <c r="B164" s="566" t="s">
        <v>43</v>
      </c>
      <c r="C164" s="566"/>
      <c r="D164" s="566"/>
      <c r="E164" s="566"/>
      <c r="F164" s="566"/>
      <c r="G164" s="566"/>
      <c r="H164" s="566"/>
      <c r="I164" s="566"/>
      <c r="J164" s="566"/>
      <c r="K164" s="566"/>
      <c r="L164" s="566"/>
      <c r="M164" s="566"/>
      <c r="N164" s="566"/>
      <c r="O164" s="566"/>
      <c r="P164" s="566"/>
      <c r="Q164" s="566"/>
      <c r="R164" s="566"/>
      <c r="S164" s="566"/>
      <c r="T164" s="566"/>
      <c r="U164" s="566"/>
    </row>
    <row r="165" spans="1:25" x14ac:dyDescent="0.25">
      <c r="B165" s="99" t="s">
        <v>26</v>
      </c>
      <c r="C165" s="567" t="s">
        <v>27</v>
      </c>
      <c r="D165" s="567"/>
      <c r="E165" s="567"/>
      <c r="F165" s="99" t="s">
        <v>18</v>
      </c>
      <c r="G165" s="104" t="s">
        <v>43</v>
      </c>
      <c r="H165" s="99" t="s">
        <v>28</v>
      </c>
      <c r="I165" s="99" t="s">
        <v>29</v>
      </c>
      <c r="J165" s="99" t="s">
        <v>30</v>
      </c>
      <c r="K165" s="99" t="s">
        <v>31</v>
      </c>
      <c r="L165" s="99" t="s">
        <v>32</v>
      </c>
      <c r="M165" s="99" t="s">
        <v>33</v>
      </c>
      <c r="N165" s="99" t="s">
        <v>34</v>
      </c>
      <c r="O165" s="99" t="s">
        <v>35</v>
      </c>
      <c r="P165" s="99" t="s">
        <v>36</v>
      </c>
      <c r="Q165" s="99" t="s">
        <v>37</v>
      </c>
      <c r="R165" s="99" t="s">
        <v>38</v>
      </c>
      <c r="S165" s="99" t="s">
        <v>39</v>
      </c>
      <c r="T165" s="99" t="s">
        <v>40</v>
      </c>
      <c r="U165" s="21" t="s">
        <v>41</v>
      </c>
    </row>
    <row r="166" spans="1:25" ht="58.5" customHeight="1" x14ac:dyDescent="0.25">
      <c r="B166" s="133" t="s">
        <v>126</v>
      </c>
      <c r="C166" s="561" t="s">
        <v>127</v>
      </c>
      <c r="D166" s="562"/>
      <c r="E166" s="563"/>
      <c r="F166" s="133" t="s">
        <v>124</v>
      </c>
      <c r="G166" s="134">
        <f>SUM(H166:S166)</f>
        <v>0</v>
      </c>
      <c r="H166" s="32"/>
      <c r="I166" s="32"/>
      <c r="J166" s="32"/>
      <c r="K166" s="32"/>
      <c r="L166" s="32"/>
      <c r="M166" s="32"/>
      <c r="N166" s="32"/>
      <c r="O166" s="32"/>
      <c r="P166" s="32"/>
      <c r="Q166" s="32"/>
      <c r="R166" s="32"/>
      <c r="S166" s="32"/>
      <c r="T166" s="37">
        <f>SUM(H166:S166)</f>
        <v>0</v>
      </c>
      <c r="U166" s="564">
        <v>0</v>
      </c>
    </row>
    <row r="167" spans="1:25" ht="58.5" customHeight="1" x14ac:dyDescent="0.25">
      <c r="B167" s="133" t="s">
        <v>128</v>
      </c>
      <c r="C167" s="561" t="s">
        <v>129</v>
      </c>
      <c r="D167" s="562"/>
      <c r="E167" s="563"/>
      <c r="F167" s="133" t="s">
        <v>124</v>
      </c>
      <c r="G167" s="134">
        <f>SUM(H167:S167)</f>
        <v>0</v>
      </c>
      <c r="H167" s="32"/>
      <c r="I167" s="32"/>
      <c r="J167" s="32"/>
      <c r="K167" s="32"/>
      <c r="L167" s="32"/>
      <c r="M167" s="32"/>
      <c r="N167" s="32"/>
      <c r="O167" s="32"/>
      <c r="P167" s="32"/>
      <c r="Q167" s="32"/>
      <c r="R167" s="32"/>
      <c r="S167" s="32"/>
      <c r="T167" s="37">
        <f>SUM(H167:S167)</f>
        <v>0</v>
      </c>
      <c r="U167" s="565"/>
    </row>
    <row r="168" spans="1:25" ht="18" x14ac:dyDescent="0.25">
      <c r="B168" s="548" t="s">
        <v>51</v>
      </c>
      <c r="C168" s="549"/>
      <c r="D168" s="549"/>
      <c r="E168" s="549"/>
      <c r="F168" s="549"/>
      <c r="G168" s="549"/>
      <c r="H168" s="549"/>
      <c r="I168" s="549"/>
      <c r="J168" s="549"/>
      <c r="K168" s="549"/>
      <c r="L168" s="549"/>
      <c r="M168" s="549"/>
      <c r="N168" s="549"/>
      <c r="O168" s="549"/>
      <c r="P168" s="549"/>
      <c r="Q168" s="549"/>
      <c r="R168" s="549"/>
      <c r="S168" s="549"/>
      <c r="T168" s="549"/>
      <c r="U168" s="550"/>
    </row>
    <row r="169" spans="1:25" ht="15" customHeight="1" x14ac:dyDescent="0.25">
      <c r="B169" s="551" t="s">
        <v>52</v>
      </c>
      <c r="C169" s="553" t="s">
        <v>27</v>
      </c>
      <c r="D169" s="554"/>
      <c r="E169" s="555"/>
      <c r="F169" s="559" t="s">
        <v>18</v>
      </c>
      <c r="G169" s="559" t="s">
        <v>53</v>
      </c>
      <c r="H169" s="544" t="s">
        <v>28</v>
      </c>
      <c r="I169" s="544" t="s">
        <v>29</v>
      </c>
      <c r="J169" s="544" t="s">
        <v>30</v>
      </c>
      <c r="K169" s="544" t="s">
        <v>31</v>
      </c>
      <c r="L169" s="544" t="s">
        <v>32</v>
      </c>
      <c r="M169" s="544" t="s">
        <v>33</v>
      </c>
      <c r="N169" s="544" t="s">
        <v>34</v>
      </c>
      <c r="O169" s="544" t="s">
        <v>35</v>
      </c>
      <c r="P169" s="544" t="s">
        <v>36</v>
      </c>
      <c r="Q169" s="544" t="s">
        <v>54</v>
      </c>
      <c r="R169" s="544" t="s">
        <v>38</v>
      </c>
      <c r="S169" s="544" t="s">
        <v>39</v>
      </c>
      <c r="T169" s="544" t="s">
        <v>40</v>
      </c>
      <c r="U169" s="546" t="s">
        <v>41</v>
      </c>
    </row>
    <row r="170" spans="1:25" x14ac:dyDescent="0.25">
      <c r="B170" s="552"/>
      <c r="C170" s="556"/>
      <c r="D170" s="557"/>
      <c r="E170" s="558"/>
      <c r="F170" s="560"/>
      <c r="G170" s="560"/>
      <c r="H170" s="545"/>
      <c r="I170" s="545"/>
      <c r="J170" s="545"/>
      <c r="K170" s="545"/>
      <c r="L170" s="545"/>
      <c r="M170" s="545"/>
      <c r="N170" s="545"/>
      <c r="O170" s="545"/>
      <c r="P170" s="545"/>
      <c r="Q170" s="545"/>
      <c r="R170" s="545"/>
      <c r="S170" s="545"/>
      <c r="T170" s="545"/>
      <c r="U170" s="547"/>
    </row>
    <row r="171" spans="1:25" ht="69" customHeight="1" x14ac:dyDescent="0.25">
      <c r="A171" s="397">
        <v>6001</v>
      </c>
      <c r="B171" s="733" t="s">
        <v>187</v>
      </c>
      <c r="C171" s="734"/>
      <c r="D171" s="734"/>
      <c r="E171" s="735"/>
      <c r="F171" s="742" t="s">
        <v>237</v>
      </c>
      <c r="G171" s="208" t="s">
        <v>25</v>
      </c>
      <c r="H171" s="207">
        <v>21</v>
      </c>
      <c r="I171" s="207">
        <v>20</v>
      </c>
      <c r="J171" s="207">
        <v>20</v>
      </c>
      <c r="K171" s="207">
        <v>21</v>
      </c>
      <c r="L171" s="207">
        <v>20</v>
      </c>
      <c r="M171" s="207">
        <v>20</v>
      </c>
      <c r="N171" s="207">
        <v>21</v>
      </c>
      <c r="O171" s="207">
        <v>20</v>
      </c>
      <c r="P171" s="207">
        <v>20</v>
      </c>
      <c r="Q171" s="207">
        <v>21</v>
      </c>
      <c r="R171" s="207">
        <v>20</v>
      </c>
      <c r="S171" s="207">
        <v>20</v>
      </c>
      <c r="T171" s="208">
        <f t="shared" ref="T171:T186" si="18">SUM(H171:S171)</f>
        <v>244</v>
      </c>
      <c r="U171" s="532">
        <f>T172/T171</f>
        <v>0</v>
      </c>
    </row>
    <row r="172" spans="1:25" x14ac:dyDescent="0.25">
      <c r="A172" s="397"/>
      <c r="B172" s="736"/>
      <c r="C172" s="737"/>
      <c r="D172" s="737"/>
      <c r="E172" s="738"/>
      <c r="F172" s="743"/>
      <c r="G172" s="209" t="s">
        <v>43</v>
      </c>
      <c r="H172" s="171"/>
      <c r="I172" s="171"/>
      <c r="J172" s="171"/>
      <c r="K172" s="171"/>
      <c r="L172" s="171"/>
      <c r="M172" s="171"/>
      <c r="N172" s="171"/>
      <c r="O172" s="171"/>
      <c r="P172" s="171"/>
      <c r="Q172" s="170"/>
      <c r="R172" s="170"/>
      <c r="S172" s="170"/>
      <c r="T172" s="210">
        <f t="shared" si="18"/>
        <v>0</v>
      </c>
      <c r="U172" s="533"/>
    </row>
    <row r="173" spans="1:25" ht="30" x14ac:dyDescent="0.25">
      <c r="A173" s="397"/>
      <c r="B173" s="739"/>
      <c r="C173" s="740"/>
      <c r="D173" s="740"/>
      <c r="E173" s="741"/>
      <c r="F173" s="744"/>
      <c r="G173" s="211" t="s">
        <v>140</v>
      </c>
      <c r="H173" s="213"/>
      <c r="I173" s="213"/>
      <c r="J173" s="213"/>
      <c r="K173" s="214"/>
      <c r="L173" s="214"/>
      <c r="M173" s="214"/>
      <c r="N173" s="215"/>
      <c r="O173" s="215"/>
      <c r="P173" s="215"/>
      <c r="Q173" s="216"/>
      <c r="R173" s="216"/>
      <c r="S173" s="216"/>
      <c r="T173" s="216"/>
      <c r="U173" s="185"/>
    </row>
    <row r="174" spans="1:25" ht="40.5" customHeight="1" x14ac:dyDescent="0.25">
      <c r="A174" s="397">
        <v>6006</v>
      </c>
      <c r="B174" s="537" t="s">
        <v>188</v>
      </c>
      <c r="C174" s="538"/>
      <c r="D174" s="538"/>
      <c r="E174" s="745"/>
      <c r="F174" s="742" t="s">
        <v>51</v>
      </c>
      <c r="G174" s="208" t="s">
        <v>25</v>
      </c>
      <c r="H174" s="207">
        <v>21</v>
      </c>
      <c r="I174" s="207">
        <v>25</v>
      </c>
      <c r="J174" s="207">
        <v>31</v>
      </c>
      <c r="K174" s="207">
        <v>23</v>
      </c>
      <c r="L174" s="207">
        <v>25</v>
      </c>
      <c r="M174" s="207">
        <v>21</v>
      </c>
      <c r="N174" s="207">
        <v>14</v>
      </c>
      <c r="O174" s="207">
        <v>14</v>
      </c>
      <c r="P174" s="207">
        <v>23</v>
      </c>
      <c r="Q174" s="207">
        <v>19</v>
      </c>
      <c r="R174" s="207">
        <v>22</v>
      </c>
      <c r="S174" s="207">
        <v>16</v>
      </c>
      <c r="T174" s="208">
        <f t="shared" si="18"/>
        <v>254</v>
      </c>
      <c r="U174" s="532">
        <f>T175/T174</f>
        <v>0</v>
      </c>
    </row>
    <row r="175" spans="1:25" s="22" customFormat="1" ht="40.5" customHeight="1" x14ac:dyDescent="0.2">
      <c r="A175" s="397"/>
      <c r="B175" s="539"/>
      <c r="C175" s="540"/>
      <c r="D175" s="540"/>
      <c r="E175" s="746"/>
      <c r="F175" s="743"/>
      <c r="G175" s="209" t="s">
        <v>43</v>
      </c>
      <c r="H175" s="171"/>
      <c r="I175" s="171"/>
      <c r="J175" s="171"/>
      <c r="K175" s="171"/>
      <c r="L175" s="171"/>
      <c r="M175" s="217"/>
      <c r="N175" s="218"/>
      <c r="O175" s="218"/>
      <c r="P175" s="218"/>
      <c r="Q175" s="218"/>
      <c r="R175" s="218"/>
      <c r="S175" s="218"/>
      <c r="T175" s="210">
        <f t="shared" si="18"/>
        <v>0</v>
      </c>
      <c r="U175" s="533"/>
      <c r="V175" s="193"/>
      <c r="W175" s="193"/>
      <c r="X175" s="193"/>
      <c r="Y175" s="193"/>
    </row>
    <row r="176" spans="1:25" s="22" customFormat="1" ht="40.5" customHeight="1" x14ac:dyDescent="0.2">
      <c r="A176" s="397"/>
      <c r="B176" s="541"/>
      <c r="C176" s="542"/>
      <c r="D176" s="542"/>
      <c r="E176" s="747"/>
      <c r="F176" s="744"/>
      <c r="G176" s="211" t="s">
        <v>140</v>
      </c>
      <c r="H176" s="212"/>
      <c r="I176" s="213"/>
      <c r="J176" s="213"/>
      <c r="K176" s="214"/>
      <c r="L176" s="214"/>
      <c r="M176" s="214"/>
      <c r="N176" s="215"/>
      <c r="O176" s="215"/>
      <c r="P176" s="215"/>
      <c r="Q176" s="216"/>
      <c r="R176" s="216"/>
      <c r="S176" s="216"/>
      <c r="T176" s="216"/>
      <c r="U176" s="185"/>
      <c r="V176" s="193"/>
      <c r="W176" s="193"/>
      <c r="X176" s="193"/>
      <c r="Y176" s="193"/>
    </row>
    <row r="177" spans="1:25" s="22" customFormat="1" ht="40.5" customHeight="1" x14ac:dyDescent="0.2">
      <c r="A177" s="398">
        <v>6003</v>
      </c>
      <c r="B177" s="733" t="s">
        <v>189</v>
      </c>
      <c r="C177" s="734"/>
      <c r="D177" s="734"/>
      <c r="E177" s="735"/>
      <c r="F177" s="742" t="s">
        <v>238</v>
      </c>
      <c r="G177" s="208" t="s">
        <v>25</v>
      </c>
      <c r="H177" s="169">
        <v>3545</v>
      </c>
      <c r="I177" s="169">
        <v>3545</v>
      </c>
      <c r="J177" s="169">
        <v>3545</v>
      </c>
      <c r="K177" s="169">
        <v>3545</v>
      </c>
      <c r="L177" s="169">
        <v>3545</v>
      </c>
      <c r="M177" s="169">
        <v>3545</v>
      </c>
      <c r="N177" s="169">
        <v>3545</v>
      </c>
      <c r="O177" s="169">
        <v>3545</v>
      </c>
      <c r="P177" s="169">
        <v>3545</v>
      </c>
      <c r="Q177" s="169">
        <v>3545</v>
      </c>
      <c r="R177" s="169">
        <v>3545</v>
      </c>
      <c r="S177" s="169">
        <v>3545</v>
      </c>
      <c r="T177" s="208">
        <f t="shared" si="18"/>
        <v>42540</v>
      </c>
      <c r="U177" s="532">
        <f>T178/T177</f>
        <v>0</v>
      </c>
      <c r="V177" s="193"/>
      <c r="W177" s="193"/>
      <c r="X177" s="193"/>
      <c r="Y177" s="193"/>
    </row>
    <row r="178" spans="1:25" s="22" customFormat="1" ht="40.5" customHeight="1" x14ac:dyDescent="0.2">
      <c r="A178" s="398"/>
      <c r="B178" s="736"/>
      <c r="C178" s="737"/>
      <c r="D178" s="737"/>
      <c r="E178" s="738"/>
      <c r="F178" s="743"/>
      <c r="G178" s="209" t="s">
        <v>43</v>
      </c>
      <c r="H178" s="219"/>
      <c r="I178" s="219"/>
      <c r="J178" s="219"/>
      <c r="K178" s="220"/>
      <c r="L178" s="220"/>
      <c r="M178" s="220"/>
      <c r="N178" s="221"/>
      <c r="O178" s="221"/>
      <c r="P178" s="221"/>
      <c r="Q178" s="221"/>
      <c r="R178" s="221"/>
      <c r="S178" s="221"/>
      <c r="T178" s="210"/>
      <c r="U178" s="533"/>
      <c r="V178" s="193"/>
      <c r="W178" s="193"/>
      <c r="X178" s="193"/>
      <c r="Y178" s="193"/>
    </row>
    <row r="179" spans="1:25" s="22" customFormat="1" ht="40.5" customHeight="1" x14ac:dyDescent="0.2">
      <c r="A179" s="398"/>
      <c r="B179" s="739"/>
      <c r="C179" s="740"/>
      <c r="D179" s="740"/>
      <c r="E179" s="741"/>
      <c r="F179" s="744"/>
      <c r="G179" s="211" t="s">
        <v>140</v>
      </c>
      <c r="H179" s="212"/>
      <c r="I179" s="213"/>
      <c r="J179" s="213"/>
      <c r="K179" s="214"/>
      <c r="L179" s="214"/>
      <c r="M179" s="214"/>
      <c r="N179" s="215"/>
      <c r="O179" s="215"/>
      <c r="P179" s="215"/>
      <c r="Q179" s="216"/>
      <c r="R179" s="216"/>
      <c r="S179" s="216"/>
      <c r="T179" s="216"/>
      <c r="U179" s="185"/>
      <c r="V179" s="193"/>
      <c r="W179" s="193"/>
      <c r="X179" s="193"/>
      <c r="Y179" s="193"/>
    </row>
    <row r="180" spans="1:25" s="22" customFormat="1" ht="40.5" customHeight="1" x14ac:dyDescent="0.2">
      <c r="A180" s="398">
        <v>6007</v>
      </c>
      <c r="B180" s="733" t="s">
        <v>190</v>
      </c>
      <c r="C180" s="734"/>
      <c r="D180" s="734"/>
      <c r="E180" s="735"/>
      <c r="F180" s="742" t="s">
        <v>239</v>
      </c>
      <c r="G180" s="208" t="s">
        <v>25</v>
      </c>
      <c r="H180" s="207">
        <v>11521</v>
      </c>
      <c r="I180" s="207">
        <v>10321</v>
      </c>
      <c r="J180" s="207">
        <v>10731</v>
      </c>
      <c r="K180" s="207">
        <v>11351</v>
      </c>
      <c r="L180" s="207">
        <v>11751</v>
      </c>
      <c r="M180" s="207">
        <v>11241</v>
      </c>
      <c r="N180" s="207">
        <v>11241</v>
      </c>
      <c r="O180" s="207">
        <v>10731</v>
      </c>
      <c r="P180" s="207">
        <v>11241</v>
      </c>
      <c r="Q180" s="207">
        <v>11521</v>
      </c>
      <c r="R180" s="207">
        <v>10221</v>
      </c>
      <c r="S180" s="207">
        <v>11521</v>
      </c>
      <c r="T180" s="207">
        <f t="shared" si="18"/>
        <v>133392</v>
      </c>
      <c r="U180" s="532">
        <f>T181/T180</f>
        <v>0</v>
      </c>
      <c r="V180" s="193"/>
      <c r="W180" s="193"/>
      <c r="X180" s="193"/>
      <c r="Y180" s="193"/>
    </row>
    <row r="181" spans="1:25" s="22" customFormat="1" ht="40.5" customHeight="1" x14ac:dyDescent="0.2">
      <c r="A181" s="398"/>
      <c r="B181" s="736"/>
      <c r="C181" s="737"/>
      <c r="D181" s="737"/>
      <c r="E181" s="738"/>
      <c r="F181" s="743"/>
      <c r="G181" s="209" t="s">
        <v>43</v>
      </c>
      <c r="H181" s="219"/>
      <c r="I181" s="219"/>
      <c r="J181" s="219"/>
      <c r="K181" s="222"/>
      <c r="L181" s="219"/>
      <c r="M181" s="219"/>
      <c r="N181" s="221"/>
      <c r="O181" s="221"/>
      <c r="P181" s="221"/>
      <c r="Q181" s="221"/>
      <c r="R181" s="221"/>
      <c r="S181" s="221"/>
      <c r="T181" s="210"/>
      <c r="U181" s="533"/>
      <c r="V181" s="193"/>
      <c r="W181" s="193"/>
      <c r="X181" s="193"/>
      <c r="Y181" s="193"/>
    </row>
    <row r="182" spans="1:25" s="22" customFormat="1" ht="40.5" customHeight="1" x14ac:dyDescent="0.2">
      <c r="A182" s="398"/>
      <c r="B182" s="739"/>
      <c r="C182" s="740"/>
      <c r="D182" s="740"/>
      <c r="E182" s="741"/>
      <c r="F182" s="744"/>
      <c r="G182" s="211" t="s">
        <v>140</v>
      </c>
      <c r="H182" s="212"/>
      <c r="I182" s="213"/>
      <c r="J182" s="213"/>
      <c r="K182" s="214"/>
      <c r="L182" s="214"/>
      <c r="M182" s="214"/>
      <c r="N182" s="215"/>
      <c r="O182" s="215"/>
      <c r="P182" s="215"/>
      <c r="Q182" s="216"/>
      <c r="R182" s="216"/>
      <c r="S182" s="216"/>
      <c r="T182" s="216"/>
      <c r="U182" s="185"/>
      <c r="V182" s="193"/>
      <c r="W182" s="193"/>
      <c r="X182" s="193"/>
      <c r="Y182" s="193"/>
    </row>
    <row r="183" spans="1:25" s="22" customFormat="1" ht="40.5" customHeight="1" x14ac:dyDescent="0.2">
      <c r="A183" s="398">
        <v>6005</v>
      </c>
      <c r="B183" s="537" t="s">
        <v>191</v>
      </c>
      <c r="C183" s="538"/>
      <c r="D183" s="538"/>
      <c r="E183" s="745"/>
      <c r="F183" s="742" t="s">
        <v>240</v>
      </c>
      <c r="G183" s="208" t="s">
        <v>25</v>
      </c>
      <c r="H183" s="224">
        <v>17</v>
      </c>
      <c r="I183" s="224">
        <v>19</v>
      </c>
      <c r="J183" s="224">
        <v>19</v>
      </c>
      <c r="K183" s="224">
        <v>22</v>
      </c>
      <c r="L183" s="224">
        <v>17</v>
      </c>
      <c r="M183" s="224">
        <v>23</v>
      </c>
      <c r="N183" s="224">
        <v>20</v>
      </c>
      <c r="O183" s="224">
        <v>18</v>
      </c>
      <c r="P183" s="224">
        <v>20</v>
      </c>
      <c r="Q183" s="224">
        <v>20</v>
      </c>
      <c r="R183" s="224">
        <v>22</v>
      </c>
      <c r="S183" s="224">
        <v>16</v>
      </c>
      <c r="T183" s="207">
        <f t="shared" si="18"/>
        <v>233</v>
      </c>
      <c r="U183" s="532">
        <f>T184/T183</f>
        <v>0</v>
      </c>
      <c r="V183" s="193"/>
      <c r="W183" s="193"/>
      <c r="X183" s="193"/>
      <c r="Y183" s="193"/>
    </row>
    <row r="184" spans="1:25" s="22" customFormat="1" ht="40.5" customHeight="1" x14ac:dyDescent="0.2">
      <c r="A184" s="398"/>
      <c r="B184" s="539"/>
      <c r="C184" s="540"/>
      <c r="D184" s="540"/>
      <c r="E184" s="746"/>
      <c r="F184" s="743"/>
      <c r="G184" s="209" t="s">
        <v>43</v>
      </c>
      <c r="H184" s="219"/>
      <c r="I184" s="219"/>
      <c r="J184" s="219"/>
      <c r="K184" s="217"/>
      <c r="L184" s="217"/>
      <c r="M184" s="217"/>
      <c r="N184" s="221"/>
      <c r="O184" s="221"/>
      <c r="P184" s="221"/>
      <c r="Q184" s="221"/>
      <c r="R184" s="221"/>
      <c r="S184" s="221"/>
      <c r="T184" s="210"/>
      <c r="U184" s="533"/>
      <c r="V184" s="193"/>
      <c r="W184" s="193"/>
      <c r="X184" s="193"/>
      <c r="Y184" s="193"/>
    </row>
    <row r="185" spans="1:25" s="22" customFormat="1" ht="40.5" customHeight="1" x14ac:dyDescent="0.2">
      <c r="A185" s="398"/>
      <c r="B185" s="541"/>
      <c r="C185" s="542"/>
      <c r="D185" s="542"/>
      <c r="E185" s="747"/>
      <c r="F185" s="744"/>
      <c r="G185" s="211" t="s">
        <v>140</v>
      </c>
      <c r="H185" s="212"/>
      <c r="I185" s="213"/>
      <c r="J185" s="213"/>
      <c r="K185" s="214"/>
      <c r="L185" s="214"/>
      <c r="M185" s="214"/>
      <c r="N185" s="215"/>
      <c r="O185" s="215"/>
      <c r="P185" s="215"/>
      <c r="Q185" s="216"/>
      <c r="R185" s="216"/>
      <c r="S185" s="216"/>
      <c r="T185" s="216"/>
      <c r="U185" s="185"/>
      <c r="V185" s="193"/>
      <c r="W185" s="193"/>
      <c r="X185" s="193"/>
      <c r="Y185" s="193"/>
    </row>
    <row r="186" spans="1:25" s="22" customFormat="1" ht="40.5" customHeight="1" x14ac:dyDescent="0.2">
      <c r="A186" s="398">
        <v>6008</v>
      </c>
      <c r="B186" s="537" t="s">
        <v>192</v>
      </c>
      <c r="C186" s="538"/>
      <c r="D186" s="538"/>
      <c r="E186" s="538"/>
      <c r="F186" s="543" t="s">
        <v>241</v>
      </c>
      <c r="G186" s="208" t="s">
        <v>25</v>
      </c>
      <c r="H186" s="207">
        <v>18</v>
      </c>
      <c r="I186" s="207">
        <v>18</v>
      </c>
      <c r="J186" s="207">
        <v>18</v>
      </c>
      <c r="K186" s="207">
        <v>18</v>
      </c>
      <c r="L186" s="207">
        <v>20</v>
      </c>
      <c r="M186" s="207">
        <v>18</v>
      </c>
      <c r="N186" s="207">
        <v>18</v>
      </c>
      <c r="O186" s="207">
        <v>18</v>
      </c>
      <c r="P186" s="207">
        <v>20</v>
      </c>
      <c r="Q186" s="207">
        <v>18</v>
      </c>
      <c r="R186" s="207">
        <v>18</v>
      </c>
      <c r="S186" s="207">
        <v>18</v>
      </c>
      <c r="T186" s="207">
        <f t="shared" si="18"/>
        <v>220</v>
      </c>
      <c r="U186" s="532">
        <f>T187/T186</f>
        <v>0</v>
      </c>
      <c r="V186" s="193"/>
      <c r="W186" s="193"/>
      <c r="X186" s="193"/>
      <c r="Y186" s="193"/>
    </row>
    <row r="187" spans="1:25" s="22" customFormat="1" ht="40.5" customHeight="1" x14ac:dyDescent="0.2">
      <c r="A187" s="398"/>
      <c r="B187" s="539"/>
      <c r="C187" s="540"/>
      <c r="D187" s="540"/>
      <c r="E187" s="540"/>
      <c r="F187" s="543"/>
      <c r="G187" s="209" t="s">
        <v>43</v>
      </c>
      <c r="H187" s="223"/>
      <c r="I187" s="223"/>
      <c r="J187" s="223"/>
      <c r="K187" s="219"/>
      <c r="L187" s="219"/>
      <c r="M187" s="219"/>
      <c r="N187" s="221"/>
      <c r="O187" s="221"/>
      <c r="P187" s="221"/>
      <c r="Q187" s="221"/>
      <c r="R187" s="221"/>
      <c r="S187" s="221"/>
      <c r="T187" s="210"/>
      <c r="U187" s="533"/>
      <c r="V187" s="193"/>
      <c r="W187" s="193"/>
      <c r="X187" s="193"/>
      <c r="Y187" s="193"/>
    </row>
    <row r="188" spans="1:25" s="22" customFormat="1" ht="40.5" customHeight="1" x14ac:dyDescent="0.2">
      <c r="A188" s="398"/>
      <c r="B188" s="541"/>
      <c r="C188" s="542"/>
      <c r="D188" s="542"/>
      <c r="E188" s="542"/>
      <c r="F188" s="543"/>
      <c r="G188" s="211" t="s">
        <v>140</v>
      </c>
      <c r="H188" s="212"/>
      <c r="I188" s="213"/>
      <c r="J188" s="213"/>
      <c r="K188" s="214"/>
      <c r="L188" s="214"/>
      <c r="M188" s="214"/>
      <c r="N188" s="215"/>
      <c r="O188" s="215"/>
      <c r="P188" s="215"/>
      <c r="Q188" s="216"/>
      <c r="R188" s="216"/>
      <c r="S188" s="216"/>
      <c r="T188" s="216"/>
      <c r="U188" s="185"/>
      <c r="V188" s="193"/>
      <c r="W188" s="193"/>
      <c r="X188" s="193"/>
      <c r="Y188" s="193"/>
    </row>
    <row r="189" spans="1:25" s="22" customFormat="1" ht="40.5" customHeight="1" x14ac:dyDescent="0.2">
      <c r="A189" s="247"/>
      <c r="B189" s="347" t="s">
        <v>119</v>
      </c>
      <c r="C189" s="348"/>
      <c r="D189" s="348"/>
      <c r="E189" s="348"/>
      <c r="F189" s="348"/>
      <c r="G189" s="135" t="s">
        <v>25</v>
      </c>
      <c r="H189" s="129">
        <f>SUM(H171,H174,H177,H180,H183,H186)</f>
        <v>15143</v>
      </c>
      <c r="I189" s="129">
        <f t="shared" ref="I189:S189" si="19">SUM(I171,I174,I177,I180,I183,I186)</f>
        <v>13948</v>
      </c>
      <c r="J189" s="129">
        <f t="shared" si="19"/>
        <v>14364</v>
      </c>
      <c r="K189" s="129">
        <f t="shared" si="19"/>
        <v>14980</v>
      </c>
      <c r="L189" s="129">
        <f t="shared" si="19"/>
        <v>15378</v>
      </c>
      <c r="M189" s="129">
        <f t="shared" si="19"/>
        <v>14868</v>
      </c>
      <c r="N189" s="129">
        <f t="shared" si="19"/>
        <v>14859</v>
      </c>
      <c r="O189" s="129">
        <f t="shared" si="19"/>
        <v>14346</v>
      </c>
      <c r="P189" s="129">
        <f t="shared" si="19"/>
        <v>14869</v>
      </c>
      <c r="Q189" s="129">
        <f t="shared" si="19"/>
        <v>15144</v>
      </c>
      <c r="R189" s="129">
        <f t="shared" si="19"/>
        <v>13848</v>
      </c>
      <c r="S189" s="129">
        <f t="shared" si="19"/>
        <v>15136</v>
      </c>
      <c r="T189" s="129">
        <f>SUM(H189:S189)</f>
        <v>176883</v>
      </c>
      <c r="U189" s="435">
        <f>T190/T189</f>
        <v>0</v>
      </c>
      <c r="V189" s="193"/>
      <c r="W189" s="193"/>
      <c r="X189" s="193"/>
      <c r="Y189" s="193"/>
    </row>
    <row r="190" spans="1:25" s="22" customFormat="1" ht="40.5" customHeight="1" x14ac:dyDescent="0.2">
      <c r="A190" s="247"/>
      <c r="B190" s="350"/>
      <c r="C190" s="351"/>
      <c r="D190" s="351"/>
      <c r="E190" s="351"/>
      <c r="F190" s="351"/>
      <c r="G190" s="136" t="s">
        <v>43</v>
      </c>
      <c r="H190" s="130">
        <f t="shared" ref="H190:S190" si="20">SUM(H172,H175,H178,H181)</f>
        <v>0</v>
      </c>
      <c r="I190" s="130">
        <f t="shared" si="20"/>
        <v>0</v>
      </c>
      <c r="J190" s="130">
        <f t="shared" si="20"/>
        <v>0</v>
      </c>
      <c r="K190" s="130">
        <f t="shared" si="20"/>
        <v>0</v>
      </c>
      <c r="L190" s="130">
        <f t="shared" si="20"/>
        <v>0</v>
      </c>
      <c r="M190" s="130">
        <f t="shared" si="20"/>
        <v>0</v>
      </c>
      <c r="N190" s="130">
        <f t="shared" si="20"/>
        <v>0</v>
      </c>
      <c r="O190" s="130">
        <f t="shared" si="20"/>
        <v>0</v>
      </c>
      <c r="P190" s="130">
        <f t="shared" si="20"/>
        <v>0</v>
      </c>
      <c r="Q190" s="130">
        <f t="shared" si="20"/>
        <v>0</v>
      </c>
      <c r="R190" s="130">
        <f t="shared" si="20"/>
        <v>0</v>
      </c>
      <c r="S190" s="130">
        <f t="shared" si="20"/>
        <v>0</v>
      </c>
      <c r="T190" s="131">
        <f>SUM(H190:S190)</f>
        <v>0</v>
      </c>
      <c r="U190" s="436"/>
      <c r="V190" s="193"/>
      <c r="W190" s="193"/>
      <c r="X190" s="193"/>
      <c r="Y190" s="193"/>
    </row>
    <row r="191" spans="1:25" s="22" customFormat="1" ht="40.5" customHeight="1" x14ac:dyDescent="0.2">
      <c r="A191" s="247"/>
      <c r="B191" s="353"/>
      <c r="C191" s="354"/>
      <c r="D191" s="354"/>
      <c r="E191" s="354"/>
      <c r="F191" s="354"/>
      <c r="G191" s="180" t="s">
        <v>140</v>
      </c>
      <c r="H191" s="201"/>
      <c r="I191" s="202"/>
      <c r="J191" s="202"/>
      <c r="K191" s="203"/>
      <c r="L191" s="203"/>
      <c r="M191" s="203"/>
      <c r="N191" s="204"/>
      <c r="O191" s="204"/>
      <c r="P191" s="204"/>
      <c r="Q191" s="205"/>
      <c r="R191" s="205"/>
      <c r="S191" s="205"/>
      <c r="T191" s="205"/>
      <c r="U191" s="205"/>
      <c r="V191" s="193"/>
      <c r="W191" s="193"/>
      <c r="X191" s="193"/>
      <c r="Y191" s="193"/>
    </row>
    <row r="192" spans="1:25" ht="71.25" customHeight="1" x14ac:dyDescent="0.25">
      <c r="B192" s="402" t="s">
        <v>218</v>
      </c>
      <c r="C192" s="403"/>
      <c r="D192" s="403"/>
      <c r="E192" s="403"/>
      <c r="F192" s="403"/>
      <c r="G192" s="403"/>
      <c r="H192" s="403"/>
      <c r="I192" s="403"/>
      <c r="J192" s="403"/>
      <c r="K192" s="403"/>
      <c r="L192" s="403"/>
      <c r="M192" s="403"/>
      <c r="N192" s="403"/>
      <c r="O192" s="403"/>
      <c r="P192" s="403"/>
      <c r="Q192" s="403"/>
      <c r="R192" s="403"/>
      <c r="S192" s="403"/>
      <c r="T192" s="403"/>
      <c r="U192" s="404"/>
    </row>
    <row r="193" spans="1:130" ht="27.75" customHeight="1" x14ac:dyDescent="0.25">
      <c r="B193" s="534" t="s">
        <v>106</v>
      </c>
      <c r="C193" s="535"/>
      <c r="D193" s="535"/>
      <c r="E193" s="535"/>
      <c r="F193" s="535"/>
      <c r="G193" s="535"/>
      <c r="H193" s="535"/>
      <c r="I193" s="535"/>
      <c r="J193" s="535"/>
      <c r="K193" s="535"/>
      <c r="L193" s="535"/>
      <c r="M193" s="535"/>
      <c r="N193" s="535"/>
      <c r="O193" s="535"/>
      <c r="P193" s="535"/>
      <c r="Q193" s="535"/>
      <c r="R193" s="535"/>
      <c r="S193" s="535"/>
      <c r="T193" s="535"/>
      <c r="U193" s="536"/>
    </row>
    <row r="194" spans="1:130" ht="30" customHeight="1" x14ac:dyDescent="0.25">
      <c r="B194" s="103" t="s">
        <v>16</v>
      </c>
      <c r="C194" s="366" t="s">
        <v>17</v>
      </c>
      <c r="D194" s="367"/>
      <c r="E194" s="368"/>
      <c r="F194" s="103" t="s">
        <v>18</v>
      </c>
      <c r="G194" s="106" t="s">
        <v>19</v>
      </c>
      <c r="H194" s="366" t="s">
        <v>133</v>
      </c>
      <c r="I194" s="367"/>
      <c r="J194" s="367"/>
      <c r="K194" s="367"/>
      <c r="L194" s="367"/>
      <c r="M194" s="367"/>
      <c r="N194" s="368"/>
      <c r="O194" s="366" t="s">
        <v>21</v>
      </c>
      <c r="P194" s="367"/>
      <c r="Q194" s="367"/>
      <c r="R194" s="367"/>
      <c r="S194" s="368"/>
      <c r="T194" s="366" t="s">
        <v>22</v>
      </c>
      <c r="U194" s="368"/>
    </row>
    <row r="195" spans="1:130" ht="46.5" customHeight="1" x14ac:dyDescent="0.25">
      <c r="B195" s="53" t="s">
        <v>112</v>
      </c>
      <c r="C195" s="518" t="s">
        <v>107</v>
      </c>
      <c r="D195" s="519"/>
      <c r="E195" s="520"/>
      <c r="F195" s="53" t="s">
        <v>69</v>
      </c>
      <c r="G195" s="108" t="s">
        <v>23</v>
      </c>
      <c r="H195" s="521" t="s">
        <v>99</v>
      </c>
      <c r="I195" s="522"/>
      <c r="J195" s="522"/>
      <c r="K195" s="522"/>
      <c r="L195" s="522"/>
      <c r="M195" s="522"/>
      <c r="N195" s="523"/>
      <c r="O195" s="521" t="s">
        <v>46</v>
      </c>
      <c r="P195" s="522"/>
      <c r="Q195" s="522"/>
      <c r="R195" s="522"/>
      <c r="S195" s="523"/>
      <c r="T195" s="524">
        <v>0</v>
      </c>
      <c r="U195" s="525"/>
    </row>
    <row r="196" spans="1:130" ht="15.75" x14ac:dyDescent="0.25">
      <c r="B196" s="526" t="s">
        <v>25</v>
      </c>
      <c r="C196" s="527"/>
      <c r="D196" s="527"/>
      <c r="E196" s="527"/>
      <c r="F196" s="527"/>
      <c r="G196" s="527"/>
      <c r="H196" s="527"/>
      <c r="I196" s="527"/>
      <c r="J196" s="527"/>
      <c r="K196" s="527"/>
      <c r="L196" s="527"/>
      <c r="M196" s="527"/>
      <c r="N196" s="527"/>
      <c r="O196" s="527"/>
      <c r="P196" s="527"/>
      <c r="Q196" s="527"/>
      <c r="R196" s="527"/>
      <c r="S196" s="527"/>
      <c r="T196" s="527"/>
      <c r="U196" s="528"/>
    </row>
    <row r="197" spans="1:130" x14ac:dyDescent="0.25">
      <c r="B197" s="29" t="s">
        <v>26</v>
      </c>
      <c r="C197" s="529" t="s">
        <v>27</v>
      </c>
      <c r="D197" s="530"/>
      <c r="E197" s="531"/>
      <c r="F197" s="29" t="s">
        <v>18</v>
      </c>
      <c r="G197" s="29" t="s">
        <v>25</v>
      </c>
      <c r="H197" s="29" t="s">
        <v>28</v>
      </c>
      <c r="I197" s="29" t="s">
        <v>29</v>
      </c>
      <c r="J197" s="29" t="s">
        <v>30</v>
      </c>
      <c r="K197" s="29" t="s">
        <v>31</v>
      </c>
      <c r="L197" s="29" t="s">
        <v>32</v>
      </c>
      <c r="M197" s="29" t="s">
        <v>33</v>
      </c>
      <c r="N197" s="29" t="s">
        <v>34</v>
      </c>
      <c r="O197" s="29" t="s">
        <v>35</v>
      </c>
      <c r="P197" s="29" t="s">
        <v>36</v>
      </c>
      <c r="Q197" s="29" t="s">
        <v>37</v>
      </c>
      <c r="R197" s="29" t="s">
        <v>38</v>
      </c>
      <c r="S197" s="29" t="s">
        <v>39</v>
      </c>
      <c r="T197" s="29" t="s">
        <v>40</v>
      </c>
      <c r="U197" s="177" t="s">
        <v>41</v>
      </c>
    </row>
    <row r="198" spans="1:130" ht="47.25" customHeight="1" x14ac:dyDescent="0.25">
      <c r="B198" s="59" t="s">
        <v>110</v>
      </c>
      <c r="C198" s="515" t="s">
        <v>108</v>
      </c>
      <c r="D198" s="516"/>
      <c r="E198" s="517"/>
      <c r="F198" s="59" t="s">
        <v>69</v>
      </c>
      <c r="G198" s="112">
        <f>T198</f>
        <v>321055.19999999995</v>
      </c>
      <c r="H198" s="10">
        <v>26769.600000000002</v>
      </c>
      <c r="I198" s="10">
        <v>26751.600000000002</v>
      </c>
      <c r="J198" s="10">
        <v>26751.600000000002</v>
      </c>
      <c r="K198" s="10">
        <v>26751.600000000002</v>
      </c>
      <c r="L198" s="10">
        <v>26751.600000000002</v>
      </c>
      <c r="M198" s="10">
        <v>26751.600000000002</v>
      </c>
      <c r="N198" s="10">
        <v>26751.600000000002</v>
      </c>
      <c r="O198" s="10">
        <v>26751.600000000002</v>
      </c>
      <c r="P198" s="10">
        <v>26769.600000000002</v>
      </c>
      <c r="Q198" s="10">
        <v>26751.600000000002</v>
      </c>
      <c r="R198" s="10">
        <v>26751.600000000002</v>
      </c>
      <c r="S198" s="10">
        <v>26751.600000000002</v>
      </c>
      <c r="T198" s="112">
        <f>SUM(H198:S198)</f>
        <v>321055.19999999995</v>
      </c>
      <c r="U198" s="395">
        <f>T198/T199</f>
        <v>0.89999999999999991</v>
      </c>
    </row>
    <row r="199" spans="1:130" s="12" customFormat="1" ht="47.25" customHeight="1" x14ac:dyDescent="0.25">
      <c r="A199" s="243"/>
      <c r="B199" s="59" t="s">
        <v>111</v>
      </c>
      <c r="C199" s="515" t="s">
        <v>109</v>
      </c>
      <c r="D199" s="516"/>
      <c r="E199" s="517"/>
      <c r="F199" s="59" t="s">
        <v>69</v>
      </c>
      <c r="G199" s="112">
        <f>T199</f>
        <v>356728</v>
      </c>
      <c r="H199" s="10">
        <v>29744</v>
      </c>
      <c r="I199" s="10">
        <v>29724</v>
      </c>
      <c r="J199" s="10">
        <v>29724</v>
      </c>
      <c r="K199" s="10">
        <v>29724</v>
      </c>
      <c r="L199" s="10">
        <v>29724</v>
      </c>
      <c r="M199" s="10">
        <v>29724</v>
      </c>
      <c r="N199" s="10">
        <v>29724</v>
      </c>
      <c r="O199" s="10">
        <v>29724</v>
      </c>
      <c r="P199" s="10">
        <v>29744</v>
      </c>
      <c r="Q199" s="10">
        <v>29724</v>
      </c>
      <c r="R199" s="10">
        <v>29724</v>
      </c>
      <c r="S199" s="10">
        <v>29724</v>
      </c>
      <c r="T199" s="112">
        <f>SUM(H199:S199)</f>
        <v>356728</v>
      </c>
      <c r="U199" s="396"/>
      <c r="V199" s="191"/>
      <c r="W199" s="191"/>
      <c r="X199" s="191"/>
      <c r="Y199" s="191"/>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row>
    <row r="200" spans="1:130" s="12" customFormat="1" ht="15.75" x14ac:dyDescent="0.25">
      <c r="A200" s="243"/>
      <c r="B200" s="526" t="s">
        <v>43</v>
      </c>
      <c r="C200" s="527"/>
      <c r="D200" s="527"/>
      <c r="E200" s="527"/>
      <c r="F200" s="527"/>
      <c r="G200" s="527"/>
      <c r="H200" s="527"/>
      <c r="I200" s="527"/>
      <c r="J200" s="527"/>
      <c r="K200" s="527"/>
      <c r="L200" s="527"/>
      <c r="M200" s="527"/>
      <c r="N200" s="527"/>
      <c r="O200" s="527"/>
      <c r="P200" s="527"/>
      <c r="Q200" s="527"/>
      <c r="R200" s="527"/>
      <c r="S200" s="527"/>
      <c r="T200" s="527"/>
      <c r="U200" s="528"/>
      <c r="V200" s="191"/>
      <c r="W200" s="191"/>
      <c r="X200" s="191"/>
      <c r="Y200" s="191"/>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row>
    <row r="201" spans="1:130" ht="42.75" customHeight="1" x14ac:dyDescent="0.25">
      <c r="B201" s="53" t="str">
        <f>B198</f>
        <v>GCA</v>
      </c>
      <c r="C201" s="518" t="str">
        <f>C198</f>
        <v>Gestiones comerciales atendidas</v>
      </c>
      <c r="D201" s="519"/>
      <c r="E201" s="520"/>
      <c r="F201" s="53" t="s">
        <v>69</v>
      </c>
      <c r="G201" s="11">
        <f>T201</f>
        <v>0</v>
      </c>
      <c r="H201" s="35"/>
      <c r="I201" s="35"/>
      <c r="J201" s="35"/>
      <c r="K201" s="98"/>
      <c r="L201" s="98"/>
      <c r="M201" s="98"/>
      <c r="N201" s="98"/>
      <c r="O201" s="98"/>
      <c r="P201" s="98"/>
      <c r="Q201" s="35"/>
      <c r="R201" s="35"/>
      <c r="S201" s="35"/>
      <c r="T201" s="84">
        <f>SUM(H201:S201)</f>
        <v>0</v>
      </c>
      <c r="U201" s="395">
        <v>0</v>
      </c>
    </row>
    <row r="202" spans="1:130" ht="42.75" customHeight="1" x14ac:dyDescent="0.25">
      <c r="B202" s="53" t="str">
        <f>B199</f>
        <v>GCP</v>
      </c>
      <c r="C202" s="518" t="str">
        <f>C199</f>
        <v>Gestiones comerciales programadas</v>
      </c>
      <c r="D202" s="519"/>
      <c r="E202" s="520"/>
      <c r="F202" s="53" t="s">
        <v>69</v>
      </c>
      <c r="G202" s="11">
        <f>T202</f>
        <v>0</v>
      </c>
      <c r="H202" s="35"/>
      <c r="I202" s="35"/>
      <c r="J202" s="35"/>
      <c r="K202" s="35"/>
      <c r="L202" s="35"/>
      <c r="M202" s="35"/>
      <c r="N202" s="35"/>
      <c r="O202" s="35"/>
      <c r="P202" s="35"/>
      <c r="Q202" s="35"/>
      <c r="R202" s="35"/>
      <c r="S202" s="35"/>
      <c r="T202" s="35">
        <f>SUM(H202:S202)</f>
        <v>0</v>
      </c>
      <c r="U202" s="396"/>
    </row>
    <row r="203" spans="1:130" ht="18" x14ac:dyDescent="0.25">
      <c r="B203" s="427" t="s">
        <v>51</v>
      </c>
      <c r="C203" s="428"/>
      <c r="D203" s="428"/>
      <c r="E203" s="428"/>
      <c r="F203" s="428"/>
      <c r="G203" s="428"/>
      <c r="H203" s="428"/>
      <c r="I203" s="428"/>
      <c r="J203" s="428"/>
      <c r="K203" s="428"/>
      <c r="L203" s="428"/>
      <c r="M203" s="428"/>
      <c r="N203" s="428"/>
      <c r="O203" s="428"/>
      <c r="P203" s="428"/>
      <c r="Q203" s="428"/>
      <c r="R203" s="428"/>
      <c r="S203" s="428"/>
      <c r="T203" s="428"/>
      <c r="U203" s="429"/>
    </row>
    <row r="204" spans="1:130" ht="39.75" customHeight="1" x14ac:dyDescent="0.25">
      <c r="B204" s="512" t="s">
        <v>27</v>
      </c>
      <c r="C204" s="513"/>
      <c r="D204" s="513"/>
      <c r="E204" s="514"/>
      <c r="F204" s="29" t="s">
        <v>18</v>
      </c>
      <c r="G204" s="29" t="s">
        <v>53</v>
      </c>
      <c r="H204" s="41" t="s">
        <v>28</v>
      </c>
      <c r="I204" s="41" t="s">
        <v>29</v>
      </c>
      <c r="J204" s="41" t="s">
        <v>30</v>
      </c>
      <c r="K204" s="41" t="s">
        <v>31</v>
      </c>
      <c r="L204" s="41" t="s">
        <v>32</v>
      </c>
      <c r="M204" s="41" t="s">
        <v>33</v>
      </c>
      <c r="N204" s="41" t="s">
        <v>34</v>
      </c>
      <c r="O204" s="41" t="s">
        <v>35</v>
      </c>
      <c r="P204" s="41" t="s">
        <v>36</v>
      </c>
      <c r="Q204" s="41" t="s">
        <v>54</v>
      </c>
      <c r="R204" s="41" t="s">
        <v>38</v>
      </c>
      <c r="S204" s="41" t="s">
        <v>39</v>
      </c>
      <c r="T204" s="41" t="s">
        <v>40</v>
      </c>
      <c r="U204" s="179" t="s">
        <v>41</v>
      </c>
    </row>
    <row r="205" spans="1:130" ht="18" x14ac:dyDescent="0.25">
      <c r="B205" s="500" t="s">
        <v>263</v>
      </c>
      <c r="C205" s="501"/>
      <c r="D205" s="501"/>
      <c r="E205" s="502"/>
      <c r="F205" s="509" t="s">
        <v>255</v>
      </c>
      <c r="G205" s="13" t="s">
        <v>25</v>
      </c>
      <c r="H205" s="141">
        <v>300</v>
      </c>
      <c r="I205" s="141">
        <v>310</v>
      </c>
      <c r="J205" s="141">
        <v>300</v>
      </c>
      <c r="K205" s="141">
        <v>300</v>
      </c>
      <c r="L205" s="141">
        <v>300</v>
      </c>
      <c r="M205" s="141">
        <v>300</v>
      </c>
      <c r="N205" s="141">
        <v>300</v>
      </c>
      <c r="O205" s="141">
        <v>300</v>
      </c>
      <c r="P205" s="141">
        <v>300</v>
      </c>
      <c r="Q205" s="141">
        <v>300</v>
      </c>
      <c r="R205" s="141">
        <v>300</v>
      </c>
      <c r="S205" s="141">
        <v>300</v>
      </c>
      <c r="T205" s="31">
        <f>SUM(H205:S205)</f>
        <v>3610</v>
      </c>
      <c r="U205" s="329">
        <f>T206/T205*1</f>
        <v>0</v>
      </c>
    </row>
    <row r="206" spans="1:130" ht="18" x14ac:dyDescent="0.25">
      <c r="B206" s="503"/>
      <c r="C206" s="504"/>
      <c r="D206" s="504"/>
      <c r="E206" s="505"/>
      <c r="F206" s="510"/>
      <c r="G206" s="14" t="s">
        <v>43</v>
      </c>
      <c r="H206" s="35"/>
      <c r="I206" s="35"/>
      <c r="J206" s="35"/>
      <c r="K206" s="35"/>
      <c r="L206" s="35"/>
      <c r="M206" s="35"/>
      <c r="N206" s="98"/>
      <c r="O206" s="98"/>
      <c r="P206" s="98"/>
      <c r="Q206" s="35"/>
      <c r="R206" s="35"/>
      <c r="S206" s="35"/>
      <c r="T206" s="35">
        <f t="shared" ref="T206:T254" si="21">SUM(H206:S206)</f>
        <v>0</v>
      </c>
      <c r="U206" s="330"/>
    </row>
    <row r="207" spans="1:130" ht="37.5" customHeight="1" x14ac:dyDescent="0.25">
      <c r="B207" s="506"/>
      <c r="C207" s="507"/>
      <c r="D207" s="507"/>
      <c r="E207" s="508"/>
      <c r="F207" s="511"/>
      <c r="G207" s="211" t="s">
        <v>140</v>
      </c>
      <c r="H207" s="212"/>
      <c r="I207" s="213"/>
      <c r="J207" s="213"/>
      <c r="K207" s="214"/>
      <c r="L207" s="214"/>
      <c r="M207" s="214"/>
      <c r="N207" s="215"/>
      <c r="O207" s="215"/>
      <c r="P207" s="215"/>
      <c r="Q207" s="216"/>
      <c r="R207" s="216"/>
      <c r="S207" s="216"/>
      <c r="T207" s="216"/>
      <c r="U207" s="185"/>
    </row>
    <row r="208" spans="1:130" ht="18" x14ac:dyDescent="0.25">
      <c r="B208" s="500" t="s">
        <v>242</v>
      </c>
      <c r="C208" s="501"/>
      <c r="D208" s="501"/>
      <c r="E208" s="502"/>
      <c r="F208" s="509" t="s">
        <v>256</v>
      </c>
      <c r="G208" s="13" t="s">
        <v>25</v>
      </c>
      <c r="H208" s="31">
        <v>809</v>
      </c>
      <c r="I208" s="31">
        <v>809</v>
      </c>
      <c r="J208" s="31">
        <v>809</v>
      </c>
      <c r="K208" s="31">
        <v>809</v>
      </c>
      <c r="L208" s="31">
        <v>809</v>
      </c>
      <c r="M208" s="31">
        <v>809</v>
      </c>
      <c r="N208" s="31">
        <v>809</v>
      </c>
      <c r="O208" s="31">
        <v>809</v>
      </c>
      <c r="P208" s="31">
        <v>809</v>
      </c>
      <c r="Q208" s="31">
        <v>809</v>
      </c>
      <c r="R208" s="31">
        <v>809</v>
      </c>
      <c r="S208" s="31">
        <v>809</v>
      </c>
      <c r="T208" s="31">
        <f t="shared" si="21"/>
        <v>9708</v>
      </c>
      <c r="U208" s="329">
        <f t="shared" ref="U208" si="22">T209/T208*1</f>
        <v>0</v>
      </c>
    </row>
    <row r="209" spans="2:21" ht="18" x14ac:dyDescent="0.25">
      <c r="B209" s="503"/>
      <c r="C209" s="504"/>
      <c r="D209" s="504"/>
      <c r="E209" s="505"/>
      <c r="F209" s="510"/>
      <c r="G209" s="14" t="s">
        <v>43</v>
      </c>
      <c r="H209" s="35"/>
      <c r="I209" s="35"/>
      <c r="J209" s="35"/>
      <c r="K209" s="35"/>
      <c r="L209" s="35"/>
      <c r="M209" s="35"/>
      <c r="N209" s="35"/>
      <c r="O209" s="35"/>
      <c r="P209" s="35"/>
      <c r="Q209" s="35"/>
      <c r="R209" s="35"/>
      <c r="S209" s="35"/>
      <c r="T209" s="35">
        <f t="shared" si="21"/>
        <v>0</v>
      </c>
      <c r="U209" s="330"/>
    </row>
    <row r="210" spans="2:21" ht="51.75" customHeight="1" x14ac:dyDescent="0.25">
      <c r="B210" s="506"/>
      <c r="C210" s="507"/>
      <c r="D210" s="507"/>
      <c r="E210" s="508"/>
      <c r="F210" s="511"/>
      <c r="G210" s="211" t="s">
        <v>140</v>
      </c>
      <c r="H210" s="212"/>
      <c r="I210" s="213"/>
      <c r="J210" s="213"/>
      <c r="K210" s="214"/>
      <c r="L210" s="214"/>
      <c r="M210" s="214"/>
      <c r="N210" s="215"/>
      <c r="O210" s="215"/>
      <c r="P210" s="215"/>
      <c r="Q210" s="216"/>
      <c r="R210" s="216"/>
      <c r="S210" s="216"/>
      <c r="T210" s="216"/>
      <c r="U210" s="185"/>
    </row>
    <row r="211" spans="2:21" ht="18" x14ac:dyDescent="0.25">
      <c r="B211" s="500" t="s">
        <v>264</v>
      </c>
      <c r="C211" s="501"/>
      <c r="D211" s="501"/>
      <c r="E211" s="502"/>
      <c r="F211" s="509" t="s">
        <v>257</v>
      </c>
      <c r="G211" s="13" t="s">
        <v>25</v>
      </c>
      <c r="H211" s="31">
        <v>1200</v>
      </c>
      <c r="I211" s="31">
        <v>1200</v>
      </c>
      <c r="J211" s="31">
        <v>1185</v>
      </c>
      <c r="K211" s="31">
        <v>1185</v>
      </c>
      <c r="L211" s="31">
        <v>1170</v>
      </c>
      <c r="M211" s="31">
        <v>1171</v>
      </c>
      <c r="N211" s="31">
        <v>1170</v>
      </c>
      <c r="O211" s="31">
        <v>1170</v>
      </c>
      <c r="P211" s="31">
        <v>1185</v>
      </c>
      <c r="Q211" s="31">
        <v>1185</v>
      </c>
      <c r="R211" s="31">
        <v>1200</v>
      </c>
      <c r="S211" s="31">
        <v>1200</v>
      </c>
      <c r="T211" s="31">
        <f t="shared" si="21"/>
        <v>14221</v>
      </c>
      <c r="U211" s="329">
        <f t="shared" ref="U211" si="23">T212/T211*1</f>
        <v>0</v>
      </c>
    </row>
    <row r="212" spans="2:21" ht="18" x14ac:dyDescent="0.25">
      <c r="B212" s="503"/>
      <c r="C212" s="504"/>
      <c r="D212" s="504"/>
      <c r="E212" s="505"/>
      <c r="F212" s="510"/>
      <c r="G212" s="14" t="s">
        <v>43</v>
      </c>
      <c r="H212" s="35"/>
      <c r="I212" s="35"/>
      <c r="J212" s="35"/>
      <c r="K212" s="35"/>
      <c r="L212" s="35"/>
      <c r="M212" s="35"/>
      <c r="N212" s="98"/>
      <c r="O212" s="98"/>
      <c r="P212" s="98"/>
      <c r="Q212" s="35"/>
      <c r="R212" s="35"/>
      <c r="S212" s="35"/>
      <c r="T212" s="35">
        <f t="shared" si="21"/>
        <v>0</v>
      </c>
      <c r="U212" s="330"/>
    </row>
    <row r="213" spans="2:21" ht="37.5" customHeight="1" x14ac:dyDescent="0.25">
      <c r="B213" s="506"/>
      <c r="C213" s="507"/>
      <c r="D213" s="507"/>
      <c r="E213" s="508"/>
      <c r="F213" s="511"/>
      <c r="G213" s="211" t="s">
        <v>140</v>
      </c>
      <c r="H213" s="212"/>
      <c r="I213" s="213"/>
      <c r="J213" s="213"/>
      <c r="K213" s="214"/>
      <c r="L213" s="214"/>
      <c r="M213" s="214"/>
      <c r="N213" s="215"/>
      <c r="O213" s="215"/>
      <c r="P213" s="215"/>
      <c r="Q213" s="216"/>
      <c r="R213" s="216"/>
      <c r="S213" s="216"/>
      <c r="T213" s="216"/>
      <c r="U213" s="185"/>
    </row>
    <row r="214" spans="2:21" ht="18" x14ac:dyDescent="0.25">
      <c r="B214" s="500" t="s">
        <v>243</v>
      </c>
      <c r="C214" s="501"/>
      <c r="D214" s="501"/>
      <c r="E214" s="502"/>
      <c r="F214" s="509" t="s">
        <v>258</v>
      </c>
      <c r="G214" s="13" t="s">
        <v>25</v>
      </c>
      <c r="H214" s="31">
        <v>475</v>
      </c>
      <c r="I214" s="31">
        <v>475</v>
      </c>
      <c r="J214" s="31">
        <v>475</v>
      </c>
      <c r="K214" s="31">
        <v>475</v>
      </c>
      <c r="L214" s="31">
        <v>475</v>
      </c>
      <c r="M214" s="31">
        <v>475</v>
      </c>
      <c r="N214" s="31">
        <v>475</v>
      </c>
      <c r="O214" s="31">
        <v>475</v>
      </c>
      <c r="P214" s="31">
        <v>475</v>
      </c>
      <c r="Q214" s="31">
        <v>475</v>
      </c>
      <c r="R214" s="31">
        <v>475</v>
      </c>
      <c r="S214" s="31">
        <v>475</v>
      </c>
      <c r="T214" s="31">
        <f t="shared" si="21"/>
        <v>5700</v>
      </c>
      <c r="U214" s="329">
        <f t="shared" ref="U214" si="24">T215/T214*1</f>
        <v>0</v>
      </c>
    </row>
    <row r="215" spans="2:21" ht="18" x14ac:dyDescent="0.25">
      <c r="B215" s="503"/>
      <c r="C215" s="504"/>
      <c r="D215" s="504"/>
      <c r="E215" s="505"/>
      <c r="F215" s="510"/>
      <c r="G215" s="14" t="s">
        <v>43</v>
      </c>
      <c r="H215" s="35"/>
      <c r="I215" s="35"/>
      <c r="J215" s="35"/>
      <c r="K215" s="35"/>
      <c r="L215" s="35"/>
      <c r="M215" s="35"/>
      <c r="N215" s="98"/>
      <c r="O215" s="98"/>
      <c r="P215" s="98"/>
      <c r="Q215" s="35"/>
      <c r="R215" s="35"/>
      <c r="S215" s="35"/>
      <c r="T215" s="35">
        <f t="shared" si="21"/>
        <v>0</v>
      </c>
      <c r="U215" s="330"/>
    </row>
    <row r="216" spans="2:21" ht="37.5" customHeight="1" x14ac:dyDescent="0.25">
      <c r="B216" s="506"/>
      <c r="C216" s="507"/>
      <c r="D216" s="507"/>
      <c r="E216" s="508"/>
      <c r="F216" s="511"/>
      <c r="G216" s="211" t="s">
        <v>140</v>
      </c>
      <c r="H216" s="212"/>
      <c r="I216" s="213"/>
      <c r="J216" s="213"/>
      <c r="K216" s="214"/>
      <c r="L216" s="214"/>
      <c r="M216" s="214"/>
      <c r="N216" s="215"/>
      <c r="O216" s="215"/>
      <c r="P216" s="215"/>
      <c r="Q216" s="216"/>
      <c r="R216" s="216"/>
      <c r="S216" s="216"/>
      <c r="T216" s="216"/>
      <c r="U216" s="185"/>
    </row>
    <row r="217" spans="2:21" ht="18" x14ac:dyDescent="0.25">
      <c r="B217" s="332" t="s">
        <v>265</v>
      </c>
      <c r="C217" s="333"/>
      <c r="D217" s="333"/>
      <c r="E217" s="334"/>
      <c r="F217" s="509" t="s">
        <v>255</v>
      </c>
      <c r="G217" s="13" t="s">
        <v>25</v>
      </c>
      <c r="H217" s="31">
        <v>965</v>
      </c>
      <c r="I217" s="31">
        <v>965</v>
      </c>
      <c r="J217" s="31">
        <v>965</v>
      </c>
      <c r="K217" s="31">
        <v>965</v>
      </c>
      <c r="L217" s="31">
        <v>965</v>
      </c>
      <c r="M217" s="31">
        <v>965</v>
      </c>
      <c r="N217" s="31">
        <v>965</v>
      </c>
      <c r="O217" s="31">
        <v>965</v>
      </c>
      <c r="P217" s="31">
        <v>965</v>
      </c>
      <c r="Q217" s="31">
        <v>965</v>
      </c>
      <c r="R217" s="31">
        <v>965</v>
      </c>
      <c r="S217" s="31">
        <v>965</v>
      </c>
      <c r="T217" s="31">
        <f t="shared" si="21"/>
        <v>11580</v>
      </c>
      <c r="U217" s="329">
        <f>T218/T217*1</f>
        <v>0</v>
      </c>
    </row>
    <row r="218" spans="2:21" ht="18" x14ac:dyDescent="0.25">
      <c r="B218" s="335"/>
      <c r="C218" s="336"/>
      <c r="D218" s="336"/>
      <c r="E218" s="337"/>
      <c r="F218" s="510"/>
      <c r="G218" s="14" t="s">
        <v>43</v>
      </c>
      <c r="H218" s="35"/>
      <c r="I218" s="35"/>
      <c r="J218" s="35"/>
      <c r="K218" s="35"/>
      <c r="L218" s="35"/>
      <c r="M218" s="35"/>
      <c r="N218" s="98"/>
      <c r="O218" s="98"/>
      <c r="P218" s="98"/>
      <c r="Q218" s="35"/>
      <c r="R218" s="35"/>
      <c r="S218" s="35"/>
      <c r="T218" s="35">
        <f t="shared" si="21"/>
        <v>0</v>
      </c>
      <c r="U218" s="330"/>
    </row>
    <row r="219" spans="2:21" ht="37.5" customHeight="1" x14ac:dyDescent="0.25">
      <c r="B219" s="338"/>
      <c r="C219" s="339"/>
      <c r="D219" s="339"/>
      <c r="E219" s="340"/>
      <c r="F219" s="511"/>
      <c r="G219" s="211" t="s">
        <v>140</v>
      </c>
      <c r="H219" s="212"/>
      <c r="I219" s="213"/>
      <c r="J219" s="213"/>
      <c r="K219" s="214"/>
      <c r="L219" s="214"/>
      <c r="M219" s="214"/>
      <c r="N219" s="215"/>
      <c r="O219" s="215"/>
      <c r="P219" s="215"/>
      <c r="Q219" s="216"/>
      <c r="R219" s="216"/>
      <c r="S219" s="216"/>
      <c r="T219" s="216"/>
      <c r="U219" s="185"/>
    </row>
    <row r="220" spans="2:21" ht="28.5" x14ac:dyDescent="0.25">
      <c r="B220" s="332" t="s">
        <v>244</v>
      </c>
      <c r="C220" s="333"/>
      <c r="D220" s="333"/>
      <c r="E220" s="334"/>
      <c r="F220" s="509" t="s">
        <v>259</v>
      </c>
      <c r="G220" s="270" t="s">
        <v>271</v>
      </c>
      <c r="H220" s="31">
        <v>958</v>
      </c>
      <c r="I220" s="31">
        <v>958</v>
      </c>
      <c r="J220" s="31">
        <v>958</v>
      </c>
      <c r="K220" s="31">
        <v>958</v>
      </c>
      <c r="L220" s="31">
        <v>958</v>
      </c>
      <c r="M220" s="31">
        <v>958</v>
      </c>
      <c r="N220" s="31">
        <v>958</v>
      </c>
      <c r="O220" s="31">
        <v>958</v>
      </c>
      <c r="P220" s="31">
        <v>958</v>
      </c>
      <c r="Q220" s="31">
        <v>958</v>
      </c>
      <c r="R220" s="31">
        <v>958</v>
      </c>
      <c r="S220" s="31">
        <v>958</v>
      </c>
      <c r="T220" s="31">
        <f t="shared" si="21"/>
        <v>11496</v>
      </c>
      <c r="U220" s="329">
        <f t="shared" ref="U220" si="25">T221/T220*1</f>
        <v>0</v>
      </c>
    </row>
    <row r="221" spans="2:21" ht="18" x14ac:dyDescent="0.25">
      <c r="B221" s="335"/>
      <c r="C221" s="336"/>
      <c r="D221" s="336"/>
      <c r="E221" s="337"/>
      <c r="F221" s="510"/>
      <c r="G221" s="14" t="s">
        <v>43</v>
      </c>
      <c r="H221" s="142"/>
      <c r="I221" s="142"/>
      <c r="J221" s="142"/>
      <c r="K221" s="142"/>
      <c r="L221" s="142"/>
      <c r="M221" s="142"/>
      <c r="N221" s="142"/>
      <c r="O221" s="142"/>
      <c r="P221" s="142"/>
      <c r="Q221" s="142"/>
      <c r="R221" s="142"/>
      <c r="S221" s="142"/>
      <c r="T221" s="35">
        <f t="shared" si="21"/>
        <v>0</v>
      </c>
      <c r="U221" s="330"/>
    </row>
    <row r="222" spans="2:21" ht="33" customHeight="1" x14ac:dyDescent="0.25">
      <c r="B222" s="338"/>
      <c r="C222" s="339"/>
      <c r="D222" s="339"/>
      <c r="E222" s="340"/>
      <c r="F222" s="511"/>
      <c r="G222" s="211" t="s">
        <v>140</v>
      </c>
      <c r="H222" s="212"/>
      <c r="I222" s="213"/>
      <c r="J222" s="213"/>
      <c r="K222" s="214"/>
      <c r="L222" s="214"/>
      <c r="M222" s="214"/>
      <c r="N222" s="215"/>
      <c r="O222" s="215"/>
      <c r="P222" s="215"/>
      <c r="Q222" s="216"/>
      <c r="R222" s="216"/>
      <c r="S222" s="216"/>
      <c r="T222" s="216"/>
      <c r="U222" s="185"/>
    </row>
    <row r="223" spans="2:21" ht="18" x14ac:dyDescent="0.25">
      <c r="B223" s="332" t="s">
        <v>245</v>
      </c>
      <c r="C223" s="333"/>
      <c r="D223" s="333"/>
      <c r="E223" s="334"/>
      <c r="F223" s="509" t="s">
        <v>260</v>
      </c>
      <c r="G223" s="13" t="s">
        <v>25</v>
      </c>
      <c r="H223" s="31">
        <v>9456</v>
      </c>
      <c r="I223" s="31">
        <v>9456</v>
      </c>
      <c r="J223" s="31">
        <v>9456</v>
      </c>
      <c r="K223" s="31">
        <v>9456</v>
      </c>
      <c r="L223" s="31">
        <v>9456</v>
      </c>
      <c r="M223" s="31">
        <v>9456</v>
      </c>
      <c r="N223" s="31">
        <v>9456</v>
      </c>
      <c r="O223" s="31">
        <v>9456</v>
      </c>
      <c r="P223" s="31">
        <v>9456</v>
      </c>
      <c r="Q223" s="31">
        <v>9456</v>
      </c>
      <c r="R223" s="31">
        <v>9456</v>
      </c>
      <c r="S223" s="31">
        <v>9456</v>
      </c>
      <c r="T223" s="31">
        <f t="shared" si="21"/>
        <v>113472</v>
      </c>
      <c r="U223" s="329">
        <f t="shared" ref="U223" si="26">T224/T223*1</f>
        <v>0</v>
      </c>
    </row>
    <row r="224" spans="2:21" ht="18" x14ac:dyDescent="0.25">
      <c r="B224" s="335"/>
      <c r="C224" s="336"/>
      <c r="D224" s="336"/>
      <c r="E224" s="337"/>
      <c r="F224" s="510"/>
      <c r="G224" s="14" t="s">
        <v>43</v>
      </c>
      <c r="H224" s="35"/>
      <c r="I224" s="35"/>
      <c r="J224" s="35"/>
      <c r="K224" s="35"/>
      <c r="L224" s="35"/>
      <c r="M224" s="35"/>
      <c r="N224" s="98"/>
      <c r="O224" s="98"/>
      <c r="P224" s="98"/>
      <c r="Q224" s="35"/>
      <c r="R224" s="35"/>
      <c r="S224" s="35"/>
      <c r="T224" s="35">
        <f t="shared" si="21"/>
        <v>0</v>
      </c>
      <c r="U224" s="330"/>
    </row>
    <row r="225" spans="1:25" ht="33.75" customHeight="1" x14ac:dyDescent="0.25">
      <c r="B225" s="338"/>
      <c r="C225" s="339"/>
      <c r="D225" s="339"/>
      <c r="E225" s="340"/>
      <c r="F225" s="511"/>
      <c r="G225" s="211" t="s">
        <v>140</v>
      </c>
      <c r="H225" s="212"/>
      <c r="I225" s="213"/>
      <c r="J225" s="213"/>
      <c r="K225" s="214"/>
      <c r="L225" s="214"/>
      <c r="M225" s="214"/>
      <c r="N225" s="215"/>
      <c r="O225" s="215"/>
      <c r="P225" s="215"/>
      <c r="Q225" s="216"/>
      <c r="R225" s="216"/>
      <c r="S225" s="216"/>
      <c r="T225" s="216"/>
      <c r="U225" s="185"/>
    </row>
    <row r="226" spans="1:25" ht="18" x14ac:dyDescent="0.25">
      <c r="B226" s="500" t="s">
        <v>246</v>
      </c>
      <c r="C226" s="501"/>
      <c r="D226" s="501"/>
      <c r="E226" s="502"/>
      <c r="F226" s="509" t="s">
        <v>261</v>
      </c>
      <c r="G226" s="13" t="s">
        <v>25</v>
      </c>
      <c r="H226" s="31">
        <v>514</v>
      </c>
      <c r="I226" s="31">
        <v>514</v>
      </c>
      <c r="J226" s="31">
        <v>514</v>
      </c>
      <c r="K226" s="31">
        <v>514</v>
      </c>
      <c r="L226" s="31">
        <v>514</v>
      </c>
      <c r="M226" s="31">
        <v>514</v>
      </c>
      <c r="N226" s="31">
        <v>514</v>
      </c>
      <c r="O226" s="31">
        <v>514</v>
      </c>
      <c r="P226" s="31">
        <v>514</v>
      </c>
      <c r="Q226" s="31">
        <v>514</v>
      </c>
      <c r="R226" s="31">
        <v>514</v>
      </c>
      <c r="S226" s="31">
        <v>514</v>
      </c>
      <c r="T226" s="31">
        <f t="shared" si="21"/>
        <v>6168</v>
      </c>
      <c r="U226" s="329">
        <f t="shared" ref="U226" si="27">T227/T226*1</f>
        <v>0</v>
      </c>
    </row>
    <row r="227" spans="1:25" ht="18" x14ac:dyDescent="0.25">
      <c r="B227" s="503"/>
      <c r="C227" s="504"/>
      <c r="D227" s="504"/>
      <c r="E227" s="505"/>
      <c r="F227" s="510"/>
      <c r="G227" s="14" t="s">
        <v>43</v>
      </c>
      <c r="H227" s="35"/>
      <c r="I227" s="35"/>
      <c r="J227" s="35"/>
      <c r="K227" s="35"/>
      <c r="L227" s="35"/>
      <c r="M227" s="35"/>
      <c r="N227" s="98"/>
      <c r="O227" s="98"/>
      <c r="P227" s="98"/>
      <c r="Q227" s="35"/>
      <c r="R227" s="35"/>
      <c r="S227" s="35"/>
      <c r="T227" s="35">
        <f t="shared" si="21"/>
        <v>0</v>
      </c>
      <c r="U227" s="330"/>
    </row>
    <row r="228" spans="1:25" ht="33.75" customHeight="1" x14ac:dyDescent="0.25">
      <c r="B228" s="506"/>
      <c r="C228" s="507"/>
      <c r="D228" s="507"/>
      <c r="E228" s="508"/>
      <c r="F228" s="511"/>
      <c r="G228" s="211" t="s">
        <v>140</v>
      </c>
      <c r="H228" s="212"/>
      <c r="I228" s="213"/>
      <c r="J228" s="213"/>
      <c r="K228" s="214"/>
      <c r="L228" s="214"/>
      <c r="M228" s="214"/>
      <c r="N228" s="215"/>
      <c r="O228" s="215"/>
      <c r="P228" s="215"/>
      <c r="Q228" s="216"/>
      <c r="R228" s="216"/>
      <c r="S228" s="216"/>
      <c r="T228" s="216"/>
      <c r="U228" s="185"/>
    </row>
    <row r="229" spans="1:25" ht="18" x14ac:dyDescent="0.25">
      <c r="B229" s="332" t="s">
        <v>247</v>
      </c>
      <c r="C229" s="333"/>
      <c r="D229" s="333"/>
      <c r="E229" s="334"/>
      <c r="F229" s="509" t="s">
        <v>261</v>
      </c>
      <c r="G229" s="13" t="s">
        <v>25</v>
      </c>
      <c r="H229" s="31">
        <v>371</v>
      </c>
      <c r="I229" s="31">
        <v>371</v>
      </c>
      <c r="J229" s="31">
        <v>371</v>
      </c>
      <c r="K229" s="31">
        <v>371</v>
      </c>
      <c r="L229" s="31">
        <v>371</v>
      </c>
      <c r="M229" s="31">
        <v>371</v>
      </c>
      <c r="N229" s="31">
        <v>371</v>
      </c>
      <c r="O229" s="31">
        <v>371</v>
      </c>
      <c r="P229" s="31">
        <v>371</v>
      </c>
      <c r="Q229" s="31">
        <v>371</v>
      </c>
      <c r="R229" s="31">
        <v>371</v>
      </c>
      <c r="S229" s="31">
        <v>371</v>
      </c>
      <c r="T229" s="31">
        <f t="shared" si="21"/>
        <v>4452</v>
      </c>
      <c r="U229" s="329">
        <f>T230/T229*1</f>
        <v>0</v>
      </c>
    </row>
    <row r="230" spans="1:25" ht="18" x14ac:dyDescent="0.25">
      <c r="B230" s="335"/>
      <c r="C230" s="336"/>
      <c r="D230" s="336"/>
      <c r="E230" s="337"/>
      <c r="F230" s="510"/>
      <c r="G230" s="14" t="s">
        <v>43</v>
      </c>
      <c r="H230" s="35"/>
      <c r="I230" s="35"/>
      <c r="J230" s="35"/>
      <c r="K230" s="35"/>
      <c r="L230" s="35"/>
      <c r="M230" s="35"/>
      <c r="N230" s="98"/>
      <c r="O230" s="98"/>
      <c r="P230" s="98"/>
      <c r="Q230" s="35"/>
      <c r="R230" s="35"/>
      <c r="S230" s="35"/>
      <c r="T230" s="35">
        <f t="shared" si="21"/>
        <v>0</v>
      </c>
      <c r="U230" s="330"/>
    </row>
    <row r="231" spans="1:25" ht="42.75" customHeight="1" x14ac:dyDescent="0.25">
      <c r="B231" s="338"/>
      <c r="C231" s="339"/>
      <c r="D231" s="339"/>
      <c r="E231" s="340"/>
      <c r="F231" s="511"/>
      <c r="G231" s="211" t="s">
        <v>140</v>
      </c>
      <c r="H231" s="212"/>
      <c r="I231" s="213"/>
      <c r="J231" s="213"/>
      <c r="K231" s="214"/>
      <c r="L231" s="214"/>
      <c r="M231" s="214"/>
      <c r="N231" s="215"/>
      <c r="O231" s="215"/>
      <c r="P231" s="215"/>
      <c r="Q231" s="216"/>
      <c r="R231" s="216"/>
      <c r="S231" s="216"/>
      <c r="T231" s="216"/>
      <c r="U231" s="185"/>
    </row>
    <row r="232" spans="1:25" ht="18" x14ac:dyDescent="0.25">
      <c r="B232" s="500" t="s">
        <v>248</v>
      </c>
      <c r="C232" s="501"/>
      <c r="D232" s="501"/>
      <c r="E232" s="502"/>
      <c r="F232" s="509" t="s">
        <v>262</v>
      </c>
      <c r="G232" s="13" t="s">
        <v>25</v>
      </c>
      <c r="H232" s="31">
        <v>7000</v>
      </c>
      <c r="I232" s="31">
        <v>7000</v>
      </c>
      <c r="J232" s="31">
        <v>7000</v>
      </c>
      <c r="K232" s="31">
        <v>7000</v>
      </c>
      <c r="L232" s="31">
        <v>7000</v>
      </c>
      <c r="M232" s="31">
        <v>7000</v>
      </c>
      <c r="N232" s="31">
        <v>7000</v>
      </c>
      <c r="O232" s="31">
        <v>7000</v>
      </c>
      <c r="P232" s="31">
        <v>7000</v>
      </c>
      <c r="Q232" s="31">
        <v>7000</v>
      </c>
      <c r="R232" s="31">
        <v>7000</v>
      </c>
      <c r="S232" s="31">
        <v>7000</v>
      </c>
      <c r="T232" s="31">
        <f t="shared" si="21"/>
        <v>84000</v>
      </c>
      <c r="U232" s="329">
        <f>T233/T232*1</f>
        <v>0</v>
      </c>
    </row>
    <row r="233" spans="1:25" ht="18" x14ac:dyDescent="0.25">
      <c r="B233" s="503"/>
      <c r="C233" s="504"/>
      <c r="D233" s="504"/>
      <c r="E233" s="505"/>
      <c r="F233" s="510"/>
      <c r="G233" s="14" t="s">
        <v>43</v>
      </c>
      <c r="H233" s="35"/>
      <c r="I233" s="35"/>
      <c r="J233" s="35"/>
      <c r="K233" s="35"/>
      <c r="L233" s="35"/>
      <c r="M233" s="35"/>
      <c r="N233" s="98"/>
      <c r="O233" s="98"/>
      <c r="P233" s="98"/>
      <c r="Q233" s="35"/>
      <c r="R233" s="35"/>
      <c r="S233" s="35"/>
      <c r="T233" s="35">
        <f t="shared" si="21"/>
        <v>0</v>
      </c>
      <c r="U233" s="330"/>
      <c r="V233"/>
      <c r="W233"/>
      <c r="X233"/>
      <c r="Y233"/>
    </row>
    <row r="234" spans="1:25" ht="45" customHeight="1" x14ac:dyDescent="0.25">
      <c r="B234" s="506"/>
      <c r="C234" s="507"/>
      <c r="D234" s="507"/>
      <c r="E234" s="508"/>
      <c r="F234" s="511"/>
      <c r="G234" s="211" t="s">
        <v>140</v>
      </c>
      <c r="H234" s="212"/>
      <c r="I234" s="213"/>
      <c r="J234" s="213"/>
      <c r="K234" s="214"/>
      <c r="L234" s="214"/>
      <c r="M234" s="214"/>
      <c r="N234" s="215"/>
      <c r="O234" s="215"/>
      <c r="P234" s="215"/>
      <c r="Q234" s="216"/>
      <c r="R234" s="216"/>
      <c r="S234" s="216"/>
      <c r="T234" s="216"/>
      <c r="U234" s="185"/>
      <c r="V234"/>
      <c r="W234"/>
      <c r="X234"/>
      <c r="Y234"/>
    </row>
    <row r="235" spans="1:25" ht="18" x14ac:dyDescent="0.25">
      <c r="B235" s="332" t="s">
        <v>249</v>
      </c>
      <c r="C235" s="333"/>
      <c r="D235" s="333"/>
      <c r="E235" s="334"/>
      <c r="F235" s="509" t="s">
        <v>255</v>
      </c>
      <c r="G235" s="13" t="s">
        <v>25</v>
      </c>
      <c r="H235" s="31">
        <v>3115</v>
      </c>
      <c r="I235" s="31">
        <v>3115</v>
      </c>
      <c r="J235" s="31">
        <v>3115</v>
      </c>
      <c r="K235" s="31">
        <v>3115</v>
      </c>
      <c r="L235" s="31">
        <v>3115</v>
      </c>
      <c r="M235" s="31">
        <v>3115</v>
      </c>
      <c r="N235" s="31">
        <v>3115</v>
      </c>
      <c r="O235" s="31">
        <v>3115</v>
      </c>
      <c r="P235" s="31">
        <v>3115</v>
      </c>
      <c r="Q235" s="31">
        <v>3115</v>
      </c>
      <c r="R235" s="31">
        <v>3115</v>
      </c>
      <c r="S235" s="31">
        <v>3115</v>
      </c>
      <c r="T235" s="31">
        <f t="shared" si="21"/>
        <v>37380</v>
      </c>
      <c r="U235" s="329">
        <f t="shared" ref="U235" si="28">T236/T235*1</f>
        <v>0</v>
      </c>
      <c r="V235"/>
      <c r="W235"/>
      <c r="X235"/>
      <c r="Y235"/>
    </row>
    <row r="236" spans="1:25" ht="18" x14ac:dyDescent="0.25">
      <c r="B236" s="335"/>
      <c r="C236" s="336"/>
      <c r="D236" s="336"/>
      <c r="E236" s="337"/>
      <c r="F236" s="510"/>
      <c r="G236" s="14" t="s">
        <v>43</v>
      </c>
      <c r="H236" s="35"/>
      <c r="I236" s="35"/>
      <c r="J236" s="35"/>
      <c r="K236" s="35"/>
      <c r="L236" s="35"/>
      <c r="M236" s="35"/>
      <c r="N236" s="98"/>
      <c r="O236" s="98"/>
      <c r="P236" s="98"/>
      <c r="Q236" s="35"/>
      <c r="R236" s="35"/>
      <c r="S236" s="35"/>
      <c r="T236" s="35">
        <f t="shared" si="21"/>
        <v>0</v>
      </c>
      <c r="U236" s="330"/>
      <c r="V236"/>
      <c r="W236"/>
      <c r="X236"/>
      <c r="Y236"/>
    </row>
    <row r="237" spans="1:25" ht="45" customHeight="1" x14ac:dyDescent="0.25">
      <c r="B237" s="338"/>
      <c r="C237" s="339"/>
      <c r="D237" s="339"/>
      <c r="E237" s="340"/>
      <c r="F237" s="511"/>
      <c r="G237" s="211" t="s">
        <v>140</v>
      </c>
      <c r="H237" s="212"/>
      <c r="I237" s="213"/>
      <c r="J237" s="213"/>
      <c r="K237" s="214"/>
      <c r="L237" s="214"/>
      <c r="M237" s="214"/>
      <c r="N237" s="215"/>
      <c r="O237" s="215"/>
      <c r="P237" s="215"/>
      <c r="Q237" s="216"/>
      <c r="R237" s="216"/>
      <c r="S237" s="216"/>
      <c r="T237" s="216"/>
      <c r="U237" s="185"/>
      <c r="V237"/>
      <c r="W237"/>
      <c r="X237"/>
      <c r="Y237"/>
    </row>
    <row r="238" spans="1:25" ht="18" x14ac:dyDescent="0.25">
      <c r="B238" s="332" t="s">
        <v>250</v>
      </c>
      <c r="C238" s="333"/>
      <c r="D238" s="333"/>
      <c r="E238" s="334"/>
      <c r="F238" s="509" t="s">
        <v>69</v>
      </c>
      <c r="G238" s="13" t="s">
        <v>25</v>
      </c>
      <c r="H238" s="31">
        <v>700</v>
      </c>
      <c r="I238" s="31">
        <v>650</v>
      </c>
      <c r="J238" s="31">
        <v>650</v>
      </c>
      <c r="K238" s="31">
        <v>650</v>
      </c>
      <c r="L238" s="31">
        <v>650</v>
      </c>
      <c r="M238" s="31">
        <v>600</v>
      </c>
      <c r="N238" s="31">
        <v>600</v>
      </c>
      <c r="O238" s="31">
        <v>600</v>
      </c>
      <c r="P238" s="31">
        <v>500</v>
      </c>
      <c r="Q238" s="31">
        <v>500</v>
      </c>
      <c r="R238" s="31">
        <v>600</v>
      </c>
      <c r="S238" s="31">
        <v>700</v>
      </c>
      <c r="T238" s="31">
        <f t="shared" si="21"/>
        <v>7400</v>
      </c>
      <c r="U238" s="329">
        <f t="shared" ref="U238" si="29">T239/T238*1</f>
        <v>0</v>
      </c>
      <c r="V238"/>
      <c r="W238"/>
      <c r="X238"/>
      <c r="Y238"/>
    </row>
    <row r="239" spans="1:25" ht="18" x14ac:dyDescent="0.25">
      <c r="A239" s="248"/>
      <c r="B239" s="335"/>
      <c r="C239" s="336"/>
      <c r="D239" s="336"/>
      <c r="E239" s="337"/>
      <c r="F239" s="510"/>
      <c r="G239" s="14" t="s">
        <v>43</v>
      </c>
      <c r="H239" s="35"/>
      <c r="I239" s="35"/>
      <c r="J239" s="35"/>
      <c r="K239" s="35"/>
      <c r="L239" s="35"/>
      <c r="M239" s="35"/>
      <c r="N239" s="98"/>
      <c r="O239" s="98"/>
      <c r="P239" s="98"/>
      <c r="Q239" s="35"/>
      <c r="R239" s="35"/>
      <c r="S239" s="35"/>
      <c r="T239" s="35">
        <f t="shared" si="21"/>
        <v>0</v>
      </c>
      <c r="U239" s="330"/>
      <c r="V239"/>
      <c r="W239"/>
      <c r="X239"/>
      <c r="Y239"/>
    </row>
    <row r="240" spans="1:25" ht="45" customHeight="1" x14ac:dyDescent="0.25">
      <c r="A240" s="248"/>
      <c r="B240" s="338"/>
      <c r="C240" s="339"/>
      <c r="D240" s="339"/>
      <c r="E240" s="340"/>
      <c r="F240" s="511"/>
      <c r="G240" s="211" t="s">
        <v>140</v>
      </c>
      <c r="H240" s="212"/>
      <c r="I240" s="213"/>
      <c r="J240" s="213"/>
      <c r="K240" s="214"/>
      <c r="L240" s="214"/>
      <c r="M240" s="214"/>
      <c r="N240" s="215"/>
      <c r="O240" s="215"/>
      <c r="P240" s="215"/>
      <c r="Q240" s="216"/>
      <c r="R240" s="216"/>
      <c r="S240" s="216"/>
      <c r="T240" s="216"/>
      <c r="U240" s="185"/>
      <c r="V240"/>
      <c r="W240"/>
      <c r="X240"/>
      <c r="Y240"/>
    </row>
    <row r="241" spans="2:25" ht="18" x14ac:dyDescent="0.25">
      <c r="B241" s="500" t="s">
        <v>251</v>
      </c>
      <c r="C241" s="333"/>
      <c r="D241" s="333"/>
      <c r="E241" s="334"/>
      <c r="F241" s="509" t="s">
        <v>69</v>
      </c>
      <c r="G241" s="13" t="s">
        <v>25</v>
      </c>
      <c r="H241" s="31">
        <v>4143</v>
      </c>
      <c r="I241" s="31">
        <v>4143</v>
      </c>
      <c r="J241" s="31">
        <v>4143</v>
      </c>
      <c r="K241" s="31">
        <v>4143</v>
      </c>
      <c r="L241" s="31">
        <v>4143</v>
      </c>
      <c r="M241" s="31">
        <v>4143</v>
      </c>
      <c r="N241" s="31">
        <v>4143</v>
      </c>
      <c r="O241" s="31">
        <v>4143</v>
      </c>
      <c r="P241" s="31">
        <v>4143</v>
      </c>
      <c r="Q241" s="31">
        <v>4143</v>
      </c>
      <c r="R241" s="31">
        <v>4143</v>
      </c>
      <c r="S241" s="31">
        <v>4143</v>
      </c>
      <c r="T241" s="31">
        <f t="shared" si="21"/>
        <v>49716</v>
      </c>
      <c r="U241" s="329">
        <f>T242/T241*1</f>
        <v>0</v>
      </c>
      <c r="V241"/>
      <c r="W241"/>
      <c r="X241"/>
      <c r="Y241"/>
    </row>
    <row r="242" spans="2:25" ht="18" x14ac:dyDescent="0.25">
      <c r="B242" s="335"/>
      <c r="C242" s="336"/>
      <c r="D242" s="336"/>
      <c r="E242" s="337"/>
      <c r="F242" s="510"/>
      <c r="G242" s="14" t="s">
        <v>43</v>
      </c>
      <c r="H242" s="35"/>
      <c r="I242" s="35"/>
      <c r="J242" s="35"/>
      <c r="K242" s="35"/>
      <c r="L242" s="35"/>
      <c r="M242" s="35"/>
      <c r="N242" s="98"/>
      <c r="O242" s="98"/>
      <c r="P242" s="98"/>
      <c r="Q242" s="35"/>
      <c r="R242" s="35"/>
      <c r="S242" s="35"/>
      <c r="T242" s="35">
        <f t="shared" si="21"/>
        <v>0</v>
      </c>
      <c r="U242" s="330"/>
      <c r="V242"/>
      <c r="W242"/>
      <c r="X242"/>
      <c r="Y242"/>
    </row>
    <row r="243" spans="2:25" ht="48.75" customHeight="1" x14ac:dyDescent="0.25">
      <c r="B243" s="338"/>
      <c r="C243" s="339"/>
      <c r="D243" s="339"/>
      <c r="E243" s="340"/>
      <c r="F243" s="511"/>
      <c r="G243" s="211" t="s">
        <v>140</v>
      </c>
      <c r="H243" s="212"/>
      <c r="I243" s="213"/>
      <c r="J243" s="213"/>
      <c r="K243" s="214"/>
      <c r="L243" s="214"/>
      <c r="M243" s="214"/>
      <c r="N243" s="215"/>
      <c r="O243" s="215"/>
      <c r="P243" s="215"/>
      <c r="Q243" s="216"/>
      <c r="R243" s="216"/>
      <c r="S243" s="216"/>
      <c r="T243" s="216"/>
      <c r="U243" s="185"/>
      <c r="V243"/>
      <c r="W243"/>
      <c r="X243"/>
      <c r="Y243"/>
    </row>
    <row r="244" spans="2:25" ht="18" x14ac:dyDescent="0.25">
      <c r="B244" s="500" t="s">
        <v>252</v>
      </c>
      <c r="C244" s="501"/>
      <c r="D244" s="501"/>
      <c r="E244" s="502"/>
      <c r="F244" s="509" t="s">
        <v>69</v>
      </c>
      <c r="G244" s="13" t="s">
        <v>25</v>
      </c>
      <c r="H244" s="31">
        <v>6147</v>
      </c>
      <c r="I244" s="31">
        <v>6147</v>
      </c>
      <c r="J244" s="31">
        <v>6147</v>
      </c>
      <c r="K244" s="31">
        <v>6147</v>
      </c>
      <c r="L244" s="31">
        <v>6147</v>
      </c>
      <c r="M244" s="31">
        <v>6147</v>
      </c>
      <c r="N244" s="31">
        <v>6147</v>
      </c>
      <c r="O244" s="31">
        <v>6147</v>
      </c>
      <c r="P244" s="31">
        <v>6147</v>
      </c>
      <c r="Q244" s="31">
        <v>6147</v>
      </c>
      <c r="R244" s="31">
        <v>6147</v>
      </c>
      <c r="S244" s="31">
        <v>6147</v>
      </c>
      <c r="T244" s="31">
        <f t="shared" si="21"/>
        <v>73764</v>
      </c>
      <c r="U244" s="329">
        <f t="shared" ref="U244" si="30">T245/T244*1</f>
        <v>0</v>
      </c>
      <c r="V244"/>
      <c r="W244"/>
      <c r="X244"/>
      <c r="Y244"/>
    </row>
    <row r="245" spans="2:25" ht="18" x14ac:dyDescent="0.25">
      <c r="B245" s="503"/>
      <c r="C245" s="504"/>
      <c r="D245" s="504"/>
      <c r="E245" s="505"/>
      <c r="F245" s="510"/>
      <c r="G245" s="14" t="s">
        <v>43</v>
      </c>
      <c r="H245" s="35"/>
      <c r="I245" s="35"/>
      <c r="J245" s="35"/>
      <c r="K245" s="35"/>
      <c r="L245" s="35"/>
      <c r="M245" s="35"/>
      <c r="N245" s="98"/>
      <c r="O245" s="98"/>
      <c r="P245" s="98"/>
      <c r="Q245" s="35"/>
      <c r="R245" s="35"/>
      <c r="S245" s="35"/>
      <c r="T245" s="35">
        <f t="shared" si="21"/>
        <v>0</v>
      </c>
      <c r="U245" s="330"/>
      <c r="V245"/>
      <c r="W245"/>
      <c r="X245"/>
      <c r="Y245"/>
    </row>
    <row r="246" spans="2:25" ht="48" customHeight="1" x14ac:dyDescent="0.25">
      <c r="B246" s="506"/>
      <c r="C246" s="507"/>
      <c r="D246" s="507"/>
      <c r="E246" s="508"/>
      <c r="F246" s="511"/>
      <c r="G246" s="211" t="s">
        <v>140</v>
      </c>
      <c r="H246" s="212"/>
      <c r="I246" s="213"/>
      <c r="J246" s="213"/>
      <c r="K246" s="214"/>
      <c r="L246" s="214"/>
      <c r="M246" s="214"/>
      <c r="N246" s="215"/>
      <c r="O246" s="215"/>
      <c r="P246" s="215"/>
      <c r="Q246" s="216"/>
      <c r="R246" s="216"/>
      <c r="S246" s="216"/>
      <c r="T246" s="216"/>
      <c r="U246" s="185"/>
      <c r="V246"/>
      <c r="W246"/>
      <c r="X246"/>
      <c r="Y246"/>
    </row>
    <row r="247" spans="2:25" ht="18" x14ac:dyDescent="0.25">
      <c r="B247" s="500" t="s">
        <v>253</v>
      </c>
      <c r="C247" s="501"/>
      <c r="D247" s="501"/>
      <c r="E247" s="502"/>
      <c r="F247" s="509" t="s">
        <v>69</v>
      </c>
      <c r="G247" s="13" t="s">
        <v>25</v>
      </c>
      <c r="H247" s="31">
        <v>3352</v>
      </c>
      <c r="I247" s="31">
        <v>3352</v>
      </c>
      <c r="J247" s="31">
        <v>3352</v>
      </c>
      <c r="K247" s="31">
        <v>3352</v>
      </c>
      <c r="L247" s="31">
        <v>3352</v>
      </c>
      <c r="M247" s="31">
        <v>3352</v>
      </c>
      <c r="N247" s="31">
        <v>3352</v>
      </c>
      <c r="O247" s="31">
        <v>3352</v>
      </c>
      <c r="P247" s="31">
        <v>3352</v>
      </c>
      <c r="Q247" s="31">
        <v>3352</v>
      </c>
      <c r="R247" s="31">
        <v>3352</v>
      </c>
      <c r="S247" s="31">
        <v>3352</v>
      </c>
      <c r="T247" s="31">
        <f t="shared" si="21"/>
        <v>40224</v>
      </c>
      <c r="U247" s="329">
        <f t="shared" ref="U247" si="31">T248/T247*1</f>
        <v>0</v>
      </c>
      <c r="V247"/>
      <c r="W247"/>
      <c r="X247"/>
      <c r="Y247"/>
    </row>
    <row r="248" spans="2:25" ht="18" x14ac:dyDescent="0.25">
      <c r="B248" s="503"/>
      <c r="C248" s="504"/>
      <c r="D248" s="504"/>
      <c r="E248" s="505"/>
      <c r="F248" s="510"/>
      <c r="G248" s="14" t="s">
        <v>43</v>
      </c>
      <c r="H248" s="143"/>
      <c r="I248" s="143"/>
      <c r="J248" s="143"/>
      <c r="K248" s="143"/>
      <c r="L248" s="143"/>
      <c r="M248" s="143"/>
      <c r="N248" s="144"/>
      <c r="O248" s="144"/>
      <c r="P248" s="144"/>
      <c r="Q248" s="143"/>
      <c r="R248" s="143"/>
      <c r="S248" s="143"/>
      <c r="T248" s="35">
        <f t="shared" si="21"/>
        <v>0</v>
      </c>
      <c r="U248" s="330"/>
    </row>
    <row r="249" spans="2:25" ht="45" customHeight="1" x14ac:dyDescent="0.25">
      <c r="B249" s="506"/>
      <c r="C249" s="507"/>
      <c r="D249" s="507"/>
      <c r="E249" s="508"/>
      <c r="F249" s="511"/>
      <c r="G249" s="211" t="s">
        <v>140</v>
      </c>
      <c r="H249" s="212"/>
      <c r="I249" s="213"/>
      <c r="J249" s="213"/>
      <c r="K249" s="214"/>
      <c r="L249" s="214"/>
      <c r="M249" s="214"/>
      <c r="N249" s="215"/>
      <c r="O249" s="215"/>
      <c r="P249" s="215"/>
      <c r="Q249" s="216"/>
      <c r="R249" s="216"/>
      <c r="S249" s="216"/>
      <c r="T249" s="216"/>
      <c r="U249" s="185"/>
    </row>
    <row r="250" spans="2:25" ht="18" x14ac:dyDescent="0.25">
      <c r="B250" s="332" t="s">
        <v>254</v>
      </c>
      <c r="C250" s="333"/>
      <c r="D250" s="333"/>
      <c r="E250" s="333"/>
      <c r="F250" s="509" t="s">
        <v>69</v>
      </c>
      <c r="G250" s="13" t="s">
        <v>25</v>
      </c>
      <c r="H250" s="31">
        <v>1960</v>
      </c>
      <c r="I250" s="31">
        <v>1960</v>
      </c>
      <c r="J250" s="31">
        <v>1960</v>
      </c>
      <c r="K250" s="31">
        <v>1960</v>
      </c>
      <c r="L250" s="31">
        <v>1960</v>
      </c>
      <c r="M250" s="31">
        <v>1960</v>
      </c>
      <c r="N250" s="31">
        <v>1960</v>
      </c>
      <c r="O250" s="31">
        <v>1960</v>
      </c>
      <c r="P250" s="31">
        <v>1960</v>
      </c>
      <c r="Q250" s="31">
        <v>1960</v>
      </c>
      <c r="R250" s="31">
        <v>1960</v>
      </c>
      <c r="S250" s="31">
        <v>1960</v>
      </c>
      <c r="T250" s="31">
        <f t="shared" si="21"/>
        <v>23520</v>
      </c>
      <c r="U250" s="329">
        <f t="shared" ref="U250" si="32">T251/T250*1</f>
        <v>0</v>
      </c>
    </row>
    <row r="251" spans="2:25" ht="18" x14ac:dyDescent="0.25">
      <c r="B251" s="335"/>
      <c r="C251" s="336"/>
      <c r="D251" s="336"/>
      <c r="E251" s="336"/>
      <c r="F251" s="510"/>
      <c r="G251" s="14" t="s">
        <v>43</v>
      </c>
      <c r="H251" s="35"/>
      <c r="I251" s="35"/>
      <c r="J251" s="35"/>
      <c r="K251" s="35"/>
      <c r="L251" s="35"/>
      <c r="M251" s="35"/>
      <c r="N251" s="98"/>
      <c r="O251" s="98"/>
      <c r="P251" s="98"/>
      <c r="Q251" s="35"/>
      <c r="R251" s="35"/>
      <c r="S251" s="35"/>
      <c r="T251" s="35">
        <f t="shared" si="21"/>
        <v>0</v>
      </c>
      <c r="U251" s="330"/>
    </row>
    <row r="252" spans="2:25" ht="45" customHeight="1" x14ac:dyDescent="0.25">
      <c r="B252" s="338"/>
      <c r="C252" s="339"/>
      <c r="D252" s="339"/>
      <c r="E252" s="339"/>
      <c r="F252" s="511"/>
      <c r="G252" s="211" t="s">
        <v>140</v>
      </c>
      <c r="H252" s="212"/>
      <c r="I252" s="213"/>
      <c r="J252" s="213"/>
      <c r="K252" s="214"/>
      <c r="L252" s="214"/>
      <c r="M252" s="214"/>
      <c r="N252" s="215"/>
      <c r="O252" s="215"/>
      <c r="P252" s="215"/>
      <c r="Q252" s="216"/>
      <c r="R252" s="216"/>
      <c r="S252" s="216"/>
      <c r="T252" s="216"/>
      <c r="U252" s="185"/>
    </row>
    <row r="253" spans="2:25" ht="45" customHeight="1" x14ac:dyDescent="0.25">
      <c r="B253" s="347" t="s">
        <v>119</v>
      </c>
      <c r="C253" s="348"/>
      <c r="D253" s="348"/>
      <c r="E253" s="348"/>
      <c r="F253" s="349"/>
      <c r="G253" s="13" t="s">
        <v>25</v>
      </c>
      <c r="H253" s="145">
        <f t="shared" ref="H253:S253" si="33">SUM(H205,H208,H211,H214,H217,H220,H223,H226,H229,H232,H235,H238,H241,H244,H247,H250)</f>
        <v>41465</v>
      </c>
      <c r="I253" s="145">
        <f t="shared" si="33"/>
        <v>41425</v>
      </c>
      <c r="J253" s="145">
        <f t="shared" si="33"/>
        <v>41400</v>
      </c>
      <c r="K253" s="145">
        <f t="shared" si="33"/>
        <v>41400</v>
      </c>
      <c r="L253" s="145">
        <f t="shared" si="33"/>
        <v>41385</v>
      </c>
      <c r="M253" s="145">
        <f t="shared" si="33"/>
        <v>41336</v>
      </c>
      <c r="N253" s="145">
        <f t="shared" si="33"/>
        <v>41335</v>
      </c>
      <c r="O253" s="145">
        <f t="shared" si="33"/>
        <v>41335</v>
      </c>
      <c r="P253" s="145">
        <f t="shared" si="33"/>
        <v>41250</v>
      </c>
      <c r="Q253" s="145">
        <f t="shared" si="33"/>
        <v>41250</v>
      </c>
      <c r="R253" s="145">
        <f t="shared" si="33"/>
        <v>41365</v>
      </c>
      <c r="S253" s="145">
        <f t="shared" si="33"/>
        <v>41465</v>
      </c>
      <c r="T253" s="145">
        <f t="shared" si="21"/>
        <v>496411</v>
      </c>
      <c r="U253" s="490">
        <f>T254/T253</f>
        <v>0</v>
      </c>
    </row>
    <row r="254" spans="2:25" ht="45" customHeight="1" x14ac:dyDescent="0.25">
      <c r="B254" s="353"/>
      <c r="C254" s="354"/>
      <c r="D254" s="354"/>
      <c r="E254" s="354"/>
      <c r="F254" s="355"/>
      <c r="G254" s="10" t="s">
        <v>43</v>
      </c>
      <c r="H254" s="130">
        <f t="shared" ref="H254:S254" si="34">SUM(H206,H209,H212,H215,H218,H221,H224,H227,H230,H233,H236,H239,H242,H245,H248,H251)</f>
        <v>0</v>
      </c>
      <c r="I254" s="130">
        <f t="shared" si="34"/>
        <v>0</v>
      </c>
      <c r="J254" s="130">
        <f t="shared" si="34"/>
        <v>0</v>
      </c>
      <c r="K254" s="130">
        <f t="shared" si="34"/>
        <v>0</v>
      </c>
      <c r="L254" s="130">
        <f t="shared" si="34"/>
        <v>0</v>
      </c>
      <c r="M254" s="130">
        <f t="shared" si="34"/>
        <v>0</v>
      </c>
      <c r="N254" s="130">
        <f t="shared" si="34"/>
        <v>0</v>
      </c>
      <c r="O254" s="130">
        <f t="shared" si="34"/>
        <v>0</v>
      </c>
      <c r="P254" s="130">
        <f t="shared" si="34"/>
        <v>0</v>
      </c>
      <c r="Q254" s="130">
        <f t="shared" si="34"/>
        <v>0</v>
      </c>
      <c r="R254" s="130">
        <f t="shared" si="34"/>
        <v>0</v>
      </c>
      <c r="S254" s="130">
        <f t="shared" si="34"/>
        <v>0</v>
      </c>
      <c r="T254" s="145">
        <f t="shared" si="21"/>
        <v>0</v>
      </c>
      <c r="U254" s="491"/>
    </row>
    <row r="255" spans="2:25" ht="94.5" customHeight="1" x14ac:dyDescent="0.25">
      <c r="B255" s="402" t="s">
        <v>145</v>
      </c>
      <c r="C255" s="492"/>
      <c r="D255" s="492"/>
      <c r="E255" s="492"/>
      <c r="F255" s="492"/>
      <c r="G255" s="492"/>
      <c r="H255" s="492"/>
      <c r="I255" s="492"/>
      <c r="J255" s="492"/>
      <c r="K255" s="492"/>
      <c r="L255" s="492"/>
      <c r="M255" s="492"/>
      <c r="N255" s="492"/>
      <c r="O255" s="492"/>
      <c r="P255" s="492"/>
      <c r="Q255" s="492"/>
      <c r="R255" s="492"/>
      <c r="S255" s="492"/>
      <c r="T255" s="492"/>
      <c r="U255" s="493"/>
    </row>
    <row r="256" spans="2:25" ht="20.25" x14ac:dyDescent="0.25">
      <c r="B256" s="494" t="s">
        <v>100</v>
      </c>
      <c r="C256" s="495"/>
      <c r="D256" s="495"/>
      <c r="E256" s="495"/>
      <c r="F256" s="495"/>
      <c r="G256" s="495"/>
      <c r="H256" s="495"/>
      <c r="I256" s="495"/>
      <c r="J256" s="495"/>
      <c r="K256" s="495"/>
      <c r="L256" s="495"/>
      <c r="M256" s="495"/>
      <c r="N256" s="495"/>
      <c r="O256" s="495"/>
      <c r="P256" s="495"/>
      <c r="Q256" s="495"/>
      <c r="R256" s="495"/>
      <c r="S256" s="495"/>
      <c r="T256" s="495"/>
      <c r="U256" s="496"/>
    </row>
    <row r="257" spans="1:25" s="73" customFormat="1" ht="30" customHeight="1" x14ac:dyDescent="0.25">
      <c r="A257" s="243"/>
      <c r="B257" s="58" t="s">
        <v>16</v>
      </c>
      <c r="C257" s="497" t="s">
        <v>17</v>
      </c>
      <c r="D257" s="498"/>
      <c r="E257" s="499"/>
      <c r="F257" s="58" t="s">
        <v>18</v>
      </c>
      <c r="G257" s="58" t="s">
        <v>19</v>
      </c>
      <c r="H257" s="497" t="s">
        <v>134</v>
      </c>
      <c r="I257" s="498"/>
      <c r="J257" s="498"/>
      <c r="K257" s="498"/>
      <c r="L257" s="498"/>
      <c r="M257" s="498"/>
      <c r="N257" s="499"/>
      <c r="O257" s="497" t="s">
        <v>21</v>
      </c>
      <c r="P257" s="498"/>
      <c r="Q257" s="498"/>
      <c r="R257" s="498"/>
      <c r="S257" s="499"/>
      <c r="T257" s="497" t="s">
        <v>22</v>
      </c>
      <c r="U257" s="499"/>
      <c r="V257" s="194"/>
      <c r="W257" s="194"/>
      <c r="X257" s="194"/>
      <c r="Y257" s="194"/>
    </row>
    <row r="258" spans="1:25" ht="69.75" customHeight="1" x14ac:dyDescent="0.25">
      <c r="B258" s="44" t="s">
        <v>73</v>
      </c>
      <c r="C258" s="479" t="s">
        <v>72</v>
      </c>
      <c r="D258" s="480"/>
      <c r="E258" s="481"/>
      <c r="F258" s="44" t="s">
        <v>113</v>
      </c>
      <c r="G258" s="116" t="s">
        <v>23</v>
      </c>
      <c r="H258" s="482" t="s">
        <v>24</v>
      </c>
      <c r="I258" s="483"/>
      <c r="J258" s="483"/>
      <c r="K258" s="483"/>
      <c r="L258" s="483"/>
      <c r="M258" s="483"/>
      <c r="N258" s="484"/>
      <c r="O258" s="482" t="s">
        <v>46</v>
      </c>
      <c r="P258" s="483"/>
      <c r="Q258" s="483"/>
      <c r="R258" s="483"/>
      <c r="S258" s="484"/>
      <c r="T258" s="485">
        <f>U261</f>
        <v>0.5714285714285714</v>
      </c>
      <c r="U258" s="486"/>
    </row>
    <row r="259" spans="1:25" ht="18" x14ac:dyDescent="0.25">
      <c r="B259" s="487" t="s">
        <v>25</v>
      </c>
      <c r="C259" s="488"/>
      <c r="D259" s="488"/>
      <c r="E259" s="488"/>
      <c r="F259" s="488"/>
      <c r="G259" s="488"/>
      <c r="H259" s="488"/>
      <c r="I259" s="488"/>
      <c r="J259" s="488"/>
      <c r="K259" s="488"/>
      <c r="L259" s="488"/>
      <c r="M259" s="488"/>
      <c r="N259" s="488"/>
      <c r="O259" s="488"/>
      <c r="P259" s="488"/>
      <c r="Q259" s="488"/>
      <c r="R259" s="488"/>
      <c r="S259" s="488"/>
      <c r="T259" s="488"/>
      <c r="U259" s="489"/>
    </row>
    <row r="260" spans="1:25" ht="42.75" customHeight="1" x14ac:dyDescent="0.25">
      <c r="B260" s="70" t="s">
        <v>26</v>
      </c>
      <c r="C260" s="473" t="s">
        <v>27</v>
      </c>
      <c r="D260" s="474"/>
      <c r="E260" s="475"/>
      <c r="F260" s="70" t="s">
        <v>18</v>
      </c>
      <c r="G260" s="56" t="s">
        <v>25</v>
      </c>
      <c r="H260" s="70" t="s">
        <v>28</v>
      </c>
      <c r="I260" s="70" t="s">
        <v>29</v>
      </c>
      <c r="J260" s="70" t="s">
        <v>30</v>
      </c>
      <c r="K260" s="70" t="s">
        <v>31</v>
      </c>
      <c r="L260" s="70" t="s">
        <v>32</v>
      </c>
      <c r="M260" s="70" t="s">
        <v>33</v>
      </c>
      <c r="N260" s="70" t="s">
        <v>34</v>
      </c>
      <c r="O260" s="70" t="s">
        <v>35</v>
      </c>
      <c r="P260" s="70" t="s">
        <v>36</v>
      </c>
      <c r="Q260" s="70" t="s">
        <v>37</v>
      </c>
      <c r="R260" s="70" t="s">
        <v>38</v>
      </c>
      <c r="S260" s="70" t="s">
        <v>39</v>
      </c>
      <c r="T260" s="70" t="s">
        <v>40</v>
      </c>
      <c r="U260" s="178" t="s">
        <v>41</v>
      </c>
    </row>
    <row r="261" spans="1:25" ht="26.25" customHeight="1" x14ac:dyDescent="0.25">
      <c r="B261" s="61" t="s">
        <v>74</v>
      </c>
      <c r="C261" s="467" t="s">
        <v>75</v>
      </c>
      <c r="D261" s="468"/>
      <c r="E261" s="469"/>
      <c r="F261" s="61" t="s">
        <v>113</v>
      </c>
      <c r="G261" s="117">
        <f>T261</f>
        <v>84</v>
      </c>
      <c r="H261" s="137">
        <v>7</v>
      </c>
      <c r="I261" s="137">
        <v>7</v>
      </c>
      <c r="J261" s="137">
        <v>7</v>
      </c>
      <c r="K261" s="137">
        <v>7</v>
      </c>
      <c r="L261" s="137">
        <v>7</v>
      </c>
      <c r="M261" s="137">
        <v>7</v>
      </c>
      <c r="N261" s="137">
        <v>7</v>
      </c>
      <c r="O261" s="137">
        <v>7</v>
      </c>
      <c r="P261" s="137">
        <v>7</v>
      </c>
      <c r="Q261" s="137">
        <v>7</v>
      </c>
      <c r="R261" s="137">
        <v>7</v>
      </c>
      <c r="S261" s="137">
        <v>7</v>
      </c>
      <c r="T261" s="85">
        <f>SUM(H261:S261)</f>
        <v>84</v>
      </c>
      <c r="U261" s="465">
        <f>(T262/T261)</f>
        <v>0.5714285714285714</v>
      </c>
    </row>
    <row r="262" spans="1:25" ht="26.25" customHeight="1" x14ac:dyDescent="0.25">
      <c r="B262" s="61" t="s">
        <v>76</v>
      </c>
      <c r="C262" s="467" t="s">
        <v>77</v>
      </c>
      <c r="D262" s="468"/>
      <c r="E262" s="469"/>
      <c r="F262" s="61" t="s">
        <v>113</v>
      </c>
      <c r="G262" s="117">
        <f>T262</f>
        <v>48</v>
      </c>
      <c r="H262" s="137">
        <v>4</v>
      </c>
      <c r="I262" s="137">
        <v>4</v>
      </c>
      <c r="J262" s="137">
        <v>4</v>
      </c>
      <c r="K262" s="137">
        <v>4</v>
      </c>
      <c r="L262" s="137">
        <v>4</v>
      </c>
      <c r="M262" s="137">
        <v>4</v>
      </c>
      <c r="N262" s="137">
        <v>4</v>
      </c>
      <c r="O262" s="137">
        <v>4</v>
      </c>
      <c r="P262" s="137">
        <v>4</v>
      </c>
      <c r="Q262" s="137">
        <v>4</v>
      </c>
      <c r="R262" s="137">
        <v>4</v>
      </c>
      <c r="S262" s="137">
        <v>4</v>
      </c>
      <c r="T262" s="85">
        <f>SUM(H262:S262)</f>
        <v>48</v>
      </c>
      <c r="U262" s="466"/>
    </row>
    <row r="263" spans="1:25" ht="16.5" x14ac:dyDescent="0.25">
      <c r="B263" s="470" t="s">
        <v>43</v>
      </c>
      <c r="C263" s="471"/>
      <c r="D263" s="471"/>
      <c r="E263" s="471"/>
      <c r="F263" s="471"/>
      <c r="G263" s="471"/>
      <c r="H263" s="471"/>
      <c r="I263" s="471"/>
      <c r="J263" s="471"/>
      <c r="K263" s="471"/>
      <c r="L263" s="471"/>
      <c r="M263" s="471"/>
      <c r="N263" s="471"/>
      <c r="O263" s="471"/>
      <c r="P263" s="471"/>
      <c r="Q263" s="471"/>
      <c r="R263" s="471"/>
      <c r="S263" s="471"/>
      <c r="T263" s="471"/>
      <c r="U263" s="472"/>
    </row>
    <row r="264" spans="1:25" ht="31.5" x14ac:dyDescent="0.25">
      <c r="B264" s="70" t="s">
        <v>26</v>
      </c>
      <c r="C264" s="473" t="s">
        <v>27</v>
      </c>
      <c r="D264" s="474"/>
      <c r="E264" s="475"/>
      <c r="F264" s="70" t="s">
        <v>18</v>
      </c>
      <c r="G264" s="56" t="s">
        <v>43</v>
      </c>
      <c r="H264" s="70" t="s">
        <v>28</v>
      </c>
      <c r="I264" s="70" t="s">
        <v>29</v>
      </c>
      <c r="J264" s="70" t="s">
        <v>30</v>
      </c>
      <c r="K264" s="70" t="s">
        <v>31</v>
      </c>
      <c r="L264" s="70" t="s">
        <v>32</v>
      </c>
      <c r="M264" s="70" t="s">
        <v>33</v>
      </c>
      <c r="N264" s="70" t="s">
        <v>34</v>
      </c>
      <c r="O264" s="70" t="s">
        <v>35</v>
      </c>
      <c r="P264" s="70" t="s">
        <v>36</v>
      </c>
      <c r="Q264" s="70" t="s">
        <v>37</v>
      </c>
      <c r="R264" s="70" t="s">
        <v>38</v>
      </c>
      <c r="S264" s="70" t="s">
        <v>39</v>
      </c>
      <c r="T264" s="70" t="s">
        <v>40</v>
      </c>
      <c r="U264" s="71" t="s">
        <v>41</v>
      </c>
    </row>
    <row r="265" spans="1:25" ht="26.25" customHeight="1" x14ac:dyDescent="0.25">
      <c r="B265" s="60" t="s">
        <v>74</v>
      </c>
      <c r="C265" s="476" t="s">
        <v>75</v>
      </c>
      <c r="D265" s="477"/>
      <c r="E265" s="478"/>
      <c r="F265" s="44" t="s">
        <v>113</v>
      </c>
      <c r="G265" s="118">
        <f>T265</f>
        <v>0</v>
      </c>
      <c r="H265" s="87"/>
      <c r="I265" s="87"/>
      <c r="J265" s="87"/>
      <c r="K265" s="96"/>
      <c r="L265" s="94"/>
      <c r="M265" s="94"/>
      <c r="N265" s="123"/>
      <c r="O265" s="123"/>
      <c r="P265" s="123"/>
      <c r="Q265" s="94"/>
      <c r="R265" s="94"/>
      <c r="S265" s="94"/>
      <c r="T265" s="86">
        <f>SUM(H265:S265)</f>
        <v>0</v>
      </c>
      <c r="U265" s="465">
        <v>0</v>
      </c>
    </row>
    <row r="266" spans="1:25" ht="26.25" customHeight="1" x14ac:dyDescent="0.25">
      <c r="B266" s="60" t="s">
        <v>76</v>
      </c>
      <c r="C266" s="476" t="s">
        <v>77</v>
      </c>
      <c r="D266" s="477"/>
      <c r="E266" s="478"/>
      <c r="F266" s="44" t="s">
        <v>113</v>
      </c>
      <c r="G266" s="118">
        <f>T266</f>
        <v>0</v>
      </c>
      <c r="H266" s="87"/>
      <c r="I266" s="87"/>
      <c r="J266" s="87"/>
      <c r="K266" s="95"/>
      <c r="L266" s="95"/>
      <c r="M266" s="95"/>
      <c r="N266" s="124"/>
      <c r="O266" s="124"/>
      <c r="P266" s="124"/>
      <c r="Q266" s="95"/>
      <c r="R266" s="95"/>
      <c r="S266" s="95"/>
      <c r="T266" s="86">
        <f>SUM(H266:S266)</f>
        <v>0</v>
      </c>
      <c r="U266" s="466"/>
      <c r="Y266"/>
    </row>
    <row r="267" spans="1:25" ht="37.5" customHeight="1" x14ac:dyDescent="0.25">
      <c r="B267" s="427" t="s">
        <v>69</v>
      </c>
      <c r="C267" s="428"/>
      <c r="D267" s="428"/>
      <c r="E267" s="428"/>
      <c r="F267" s="428"/>
      <c r="G267" s="428"/>
      <c r="H267" s="428"/>
      <c r="I267" s="428"/>
      <c r="J267" s="428"/>
      <c r="K267" s="428"/>
      <c r="L267" s="428"/>
      <c r="M267" s="428"/>
      <c r="N267" s="428"/>
      <c r="O267" s="428"/>
      <c r="P267" s="428"/>
      <c r="Q267" s="428"/>
      <c r="R267" s="428"/>
      <c r="S267" s="428"/>
      <c r="T267" s="428"/>
      <c r="U267" s="429"/>
      <c r="Y267"/>
    </row>
    <row r="268" spans="1:25" ht="15" customHeight="1" x14ac:dyDescent="0.25">
      <c r="B268" s="455" t="s">
        <v>27</v>
      </c>
      <c r="C268" s="456"/>
      <c r="D268" s="456"/>
      <c r="E268" s="457"/>
      <c r="F268" s="381" t="s">
        <v>18</v>
      </c>
      <c r="G268" s="381" t="s">
        <v>53</v>
      </c>
      <c r="H268" s="461" t="s">
        <v>28</v>
      </c>
      <c r="I268" s="461" t="s">
        <v>29</v>
      </c>
      <c r="J268" s="461" t="s">
        <v>30</v>
      </c>
      <c r="K268" s="461" t="s">
        <v>31</v>
      </c>
      <c r="L268" s="461" t="s">
        <v>32</v>
      </c>
      <c r="M268" s="461" t="s">
        <v>33</v>
      </c>
      <c r="N268" s="461" t="s">
        <v>34</v>
      </c>
      <c r="O268" s="461" t="s">
        <v>35</v>
      </c>
      <c r="P268" s="461" t="s">
        <v>36</v>
      </c>
      <c r="Q268" s="461" t="s">
        <v>54</v>
      </c>
      <c r="R268" s="461" t="s">
        <v>38</v>
      </c>
      <c r="S268" s="461" t="s">
        <v>39</v>
      </c>
      <c r="T268" s="461" t="s">
        <v>40</v>
      </c>
      <c r="U268" s="463" t="s">
        <v>41</v>
      </c>
      <c r="Y268"/>
    </row>
    <row r="269" spans="1:25" x14ac:dyDescent="0.25">
      <c r="B269" s="458"/>
      <c r="C269" s="459"/>
      <c r="D269" s="459"/>
      <c r="E269" s="460"/>
      <c r="F269" s="382"/>
      <c r="G269" s="382"/>
      <c r="H269" s="462"/>
      <c r="I269" s="462"/>
      <c r="J269" s="462"/>
      <c r="K269" s="462"/>
      <c r="L269" s="462"/>
      <c r="M269" s="462"/>
      <c r="N269" s="462"/>
      <c r="O269" s="462"/>
      <c r="P269" s="462"/>
      <c r="Q269" s="462"/>
      <c r="R269" s="462"/>
      <c r="S269" s="462"/>
      <c r="T269" s="462"/>
      <c r="U269" s="464"/>
      <c r="Y269"/>
    </row>
    <row r="270" spans="1:25" ht="18" x14ac:dyDescent="0.25">
      <c r="A270" s="397">
        <v>4001</v>
      </c>
      <c r="B270" s="383" t="s">
        <v>147</v>
      </c>
      <c r="C270" s="384"/>
      <c r="D270" s="384"/>
      <c r="E270" s="385"/>
      <c r="F270" s="392" t="s">
        <v>78</v>
      </c>
      <c r="G270" s="126" t="s">
        <v>25</v>
      </c>
      <c r="H270" s="68">
        <v>45</v>
      </c>
      <c r="I270" s="68">
        <v>45</v>
      </c>
      <c r="J270" s="68">
        <v>45</v>
      </c>
      <c r="K270" s="68">
        <v>45</v>
      </c>
      <c r="L270" s="68">
        <v>45</v>
      </c>
      <c r="M270" s="68">
        <v>45</v>
      </c>
      <c r="N270" s="68">
        <v>45</v>
      </c>
      <c r="O270" s="68">
        <v>45</v>
      </c>
      <c r="P270" s="68">
        <v>45</v>
      </c>
      <c r="Q270" s="68">
        <v>45</v>
      </c>
      <c r="R270" s="68">
        <v>45</v>
      </c>
      <c r="S270" s="68">
        <v>45</v>
      </c>
      <c r="T270" s="68">
        <f>SUM(H270:S270)</f>
        <v>540</v>
      </c>
      <c r="U270" s="329">
        <f>T271/T270</f>
        <v>0</v>
      </c>
      <c r="V270" s="714"/>
      <c r="W270" s="714"/>
      <c r="X270" s="714"/>
      <c r="Y270"/>
    </row>
    <row r="271" spans="1:25" ht="18" x14ac:dyDescent="0.25">
      <c r="A271" s="397"/>
      <c r="B271" s="386"/>
      <c r="C271" s="387"/>
      <c r="D271" s="387"/>
      <c r="E271" s="388"/>
      <c r="F271" s="393"/>
      <c r="G271" s="17" t="s">
        <v>43</v>
      </c>
      <c r="H271" s="146"/>
      <c r="I271" s="146"/>
      <c r="J271" s="146"/>
      <c r="K271" s="147"/>
      <c r="L271" s="147"/>
      <c r="M271" s="147"/>
      <c r="N271" s="146"/>
      <c r="O271" s="146"/>
      <c r="P271" s="146"/>
      <c r="Q271" s="147"/>
      <c r="R271" s="147"/>
      <c r="S271" s="147"/>
      <c r="T271" s="148">
        <f>SUM(H271:S271)</f>
        <v>0</v>
      </c>
      <c r="U271" s="330"/>
      <c r="Y271"/>
    </row>
    <row r="272" spans="1:25" ht="41.25" customHeight="1" x14ac:dyDescent="0.25">
      <c r="A272" s="397"/>
      <c r="B272" s="389"/>
      <c r="C272" s="390"/>
      <c r="D272" s="390"/>
      <c r="E272" s="391"/>
      <c r="F272" s="394"/>
      <c r="G272" s="211" t="s">
        <v>140</v>
      </c>
      <c r="H272" s="212"/>
      <c r="I272" s="212"/>
      <c r="J272" s="212"/>
      <c r="K272" s="212"/>
      <c r="L272" s="212"/>
      <c r="M272" s="212"/>
      <c r="N272" s="212"/>
      <c r="O272" s="212"/>
      <c r="P272" s="212"/>
      <c r="Q272" s="212"/>
      <c r="R272" s="212"/>
      <c r="S272" s="212"/>
      <c r="T272" s="212">
        <f>T271/T270*1</f>
        <v>0</v>
      </c>
      <c r="U272" s="185"/>
      <c r="Y272"/>
    </row>
    <row r="273" spans="1:25" ht="18" x14ac:dyDescent="0.25">
      <c r="A273" s="397">
        <v>4002</v>
      </c>
      <c r="B273" s="383" t="s">
        <v>148</v>
      </c>
      <c r="C273" s="384"/>
      <c r="D273" s="384"/>
      <c r="E273" s="385"/>
      <c r="F273" s="392" t="s">
        <v>78</v>
      </c>
      <c r="G273" s="126" t="s">
        <v>25</v>
      </c>
      <c r="H273" s="74">
        <v>35</v>
      </c>
      <c r="I273" s="74">
        <v>35</v>
      </c>
      <c r="J273" s="74">
        <v>35</v>
      </c>
      <c r="K273" s="74">
        <v>35</v>
      </c>
      <c r="L273" s="74">
        <v>35</v>
      </c>
      <c r="M273" s="74">
        <v>35</v>
      </c>
      <c r="N273" s="74">
        <v>35</v>
      </c>
      <c r="O273" s="74">
        <v>35</v>
      </c>
      <c r="P273" s="74">
        <v>35</v>
      </c>
      <c r="Q273" s="74">
        <v>35</v>
      </c>
      <c r="R273" s="74">
        <v>35</v>
      </c>
      <c r="S273" s="74">
        <v>35</v>
      </c>
      <c r="T273" s="68">
        <f t="shared" ref="T273:T301" si="35">SUM(H273:S273)</f>
        <v>420</v>
      </c>
      <c r="U273" s="329">
        <f>T274/T273</f>
        <v>0</v>
      </c>
      <c r="Y273"/>
    </row>
    <row r="274" spans="1:25" ht="18" x14ac:dyDescent="0.25">
      <c r="A274" s="397"/>
      <c r="B274" s="386"/>
      <c r="C274" s="387"/>
      <c r="D274" s="387"/>
      <c r="E274" s="388"/>
      <c r="F274" s="393"/>
      <c r="G274" s="17" t="s">
        <v>43</v>
      </c>
      <c r="H274" s="88"/>
      <c r="I274" s="88"/>
      <c r="J274" s="88"/>
      <c r="K274" s="149"/>
      <c r="L274" s="149"/>
      <c r="M274" s="149"/>
      <c r="N274" s="88"/>
      <c r="O274" s="88"/>
      <c r="P274" s="88"/>
      <c r="Q274" s="149"/>
      <c r="R274" s="149"/>
      <c r="S274" s="149"/>
      <c r="T274" s="148">
        <f t="shared" si="35"/>
        <v>0</v>
      </c>
      <c r="U274" s="330"/>
      <c r="Y274"/>
    </row>
    <row r="275" spans="1:25" ht="45" customHeight="1" x14ac:dyDescent="0.25">
      <c r="A275" s="397"/>
      <c r="B275" s="389"/>
      <c r="C275" s="390"/>
      <c r="D275" s="390"/>
      <c r="E275" s="391"/>
      <c r="F275" s="394"/>
      <c r="G275" s="211" t="s">
        <v>140</v>
      </c>
      <c r="H275" s="212"/>
      <c r="I275" s="212"/>
      <c r="J275" s="212"/>
      <c r="K275" s="212"/>
      <c r="L275" s="212"/>
      <c r="M275" s="212"/>
      <c r="N275" s="212"/>
      <c r="O275" s="212"/>
      <c r="P275" s="212"/>
      <c r="Q275" s="212"/>
      <c r="R275" s="212"/>
      <c r="S275" s="212"/>
      <c r="T275" s="212">
        <f t="shared" ref="T275" si="36">T274/T273*1</f>
        <v>0</v>
      </c>
      <c r="U275" s="185"/>
      <c r="Y275"/>
    </row>
    <row r="276" spans="1:25" ht="18" x14ac:dyDescent="0.25">
      <c r="A276" s="397">
        <v>4003</v>
      </c>
      <c r="B276" s="405" t="s">
        <v>149</v>
      </c>
      <c r="C276" s="406"/>
      <c r="D276" s="406"/>
      <c r="E276" s="407"/>
      <c r="F276" s="392" t="s">
        <v>150</v>
      </c>
      <c r="G276" s="126" t="s">
        <v>25</v>
      </c>
      <c r="H276" s="150">
        <v>10</v>
      </c>
      <c r="I276" s="150">
        <v>10</v>
      </c>
      <c r="J276" s="150">
        <v>10</v>
      </c>
      <c r="K276" s="150">
        <v>10</v>
      </c>
      <c r="L276" s="150">
        <v>10</v>
      </c>
      <c r="M276" s="150">
        <v>10</v>
      </c>
      <c r="N276" s="150">
        <v>10</v>
      </c>
      <c r="O276" s="150">
        <v>10</v>
      </c>
      <c r="P276" s="150">
        <v>10</v>
      </c>
      <c r="Q276" s="150">
        <v>10</v>
      </c>
      <c r="R276" s="150">
        <v>10</v>
      </c>
      <c r="S276" s="150">
        <v>10</v>
      </c>
      <c r="T276" s="68">
        <f t="shared" si="35"/>
        <v>120</v>
      </c>
      <c r="U276" s="329">
        <f>T277/T276</f>
        <v>0</v>
      </c>
      <c r="Y276"/>
    </row>
    <row r="277" spans="1:25" ht="18" x14ac:dyDescent="0.25">
      <c r="A277" s="397"/>
      <c r="B277" s="408"/>
      <c r="C277" s="409"/>
      <c r="D277" s="409"/>
      <c r="E277" s="410"/>
      <c r="F277" s="393"/>
      <c r="G277" s="17" t="s">
        <v>43</v>
      </c>
      <c r="H277" s="151"/>
      <c r="I277" s="151"/>
      <c r="J277" s="151"/>
      <c r="K277" s="152"/>
      <c r="L277" s="152"/>
      <c r="M277" s="152"/>
      <c r="N277" s="151"/>
      <c r="O277" s="151"/>
      <c r="P277" s="151"/>
      <c r="Q277" s="152"/>
      <c r="R277" s="152"/>
      <c r="S277" s="152"/>
      <c r="T277" s="148">
        <f t="shared" si="35"/>
        <v>0</v>
      </c>
      <c r="U277" s="330"/>
      <c r="Y277"/>
    </row>
    <row r="278" spans="1:25" ht="33.75" customHeight="1" x14ac:dyDescent="0.25">
      <c r="A278" s="397"/>
      <c r="B278" s="411"/>
      <c r="C278" s="412"/>
      <c r="D278" s="412"/>
      <c r="E278" s="413"/>
      <c r="F278" s="394"/>
      <c r="G278" s="211" t="s">
        <v>140</v>
      </c>
      <c r="H278" s="212"/>
      <c r="I278" s="212"/>
      <c r="J278" s="212"/>
      <c r="K278" s="212"/>
      <c r="L278" s="212"/>
      <c r="M278" s="212"/>
      <c r="N278" s="212"/>
      <c r="O278" s="212"/>
      <c r="P278" s="212"/>
      <c r="Q278" s="212"/>
      <c r="R278" s="212"/>
      <c r="S278" s="212"/>
      <c r="T278" s="212">
        <f t="shared" ref="T278" si="37">T277/T276*1</f>
        <v>0</v>
      </c>
      <c r="U278" s="185"/>
      <c r="Y278"/>
    </row>
    <row r="279" spans="1:25" ht="48" customHeight="1" x14ac:dyDescent="0.25">
      <c r="A279" s="397">
        <v>4004</v>
      </c>
      <c r="B279" s="414" t="s">
        <v>151</v>
      </c>
      <c r="C279" s="415"/>
      <c r="D279" s="415"/>
      <c r="E279" s="416"/>
      <c r="F279" s="392" t="s">
        <v>68</v>
      </c>
      <c r="G279" s="126" t="s">
        <v>25</v>
      </c>
      <c r="H279" s="150">
        <v>625</v>
      </c>
      <c r="I279" s="150">
        <v>625</v>
      </c>
      <c r="J279" s="150">
        <v>625</v>
      </c>
      <c r="K279" s="150">
        <v>625</v>
      </c>
      <c r="L279" s="150">
        <v>625</v>
      </c>
      <c r="M279" s="150">
        <v>625</v>
      </c>
      <c r="N279" s="150">
        <v>625</v>
      </c>
      <c r="O279" s="150">
        <v>625</v>
      </c>
      <c r="P279" s="150">
        <v>625</v>
      </c>
      <c r="Q279" s="150">
        <v>625</v>
      </c>
      <c r="R279" s="150">
        <v>625</v>
      </c>
      <c r="S279" s="150">
        <v>625</v>
      </c>
      <c r="T279" s="68">
        <f t="shared" si="35"/>
        <v>7500</v>
      </c>
      <c r="U279" s="329">
        <f>T280/T279</f>
        <v>0</v>
      </c>
      <c r="Y279"/>
    </row>
    <row r="280" spans="1:25" ht="24" customHeight="1" x14ac:dyDescent="0.25">
      <c r="A280" s="397"/>
      <c r="B280" s="417"/>
      <c r="C280" s="418"/>
      <c r="D280" s="418"/>
      <c r="E280" s="419"/>
      <c r="F280" s="393"/>
      <c r="G280" s="17" t="s">
        <v>43</v>
      </c>
      <c r="H280" s="151"/>
      <c r="I280" s="151"/>
      <c r="J280" s="151"/>
      <c r="K280" s="151"/>
      <c r="L280" s="151"/>
      <c r="M280" s="151"/>
      <c r="N280" s="151"/>
      <c r="O280" s="151"/>
      <c r="P280" s="151"/>
      <c r="Q280" s="152"/>
      <c r="R280" s="152"/>
      <c r="S280" s="152"/>
      <c r="T280" s="148">
        <f t="shared" si="35"/>
        <v>0</v>
      </c>
      <c r="U280" s="330"/>
      <c r="Y280"/>
    </row>
    <row r="281" spans="1:25" ht="46.5" customHeight="1" x14ac:dyDescent="0.25">
      <c r="A281" s="397"/>
      <c r="B281" s="420"/>
      <c r="C281" s="421"/>
      <c r="D281" s="421"/>
      <c r="E281" s="422"/>
      <c r="F281" s="394"/>
      <c r="G281" s="211" t="s">
        <v>140</v>
      </c>
      <c r="H281" s="212"/>
      <c r="I281" s="212"/>
      <c r="J281" s="212"/>
      <c r="K281" s="212"/>
      <c r="L281" s="212"/>
      <c r="M281" s="212"/>
      <c r="N281" s="212"/>
      <c r="O281" s="212"/>
      <c r="P281" s="212"/>
      <c r="Q281" s="212"/>
      <c r="R281" s="212"/>
      <c r="S281" s="212"/>
      <c r="T281" s="212">
        <f t="shared" ref="T281" si="38">T280/T279*1</f>
        <v>0</v>
      </c>
      <c r="U281" s="185"/>
      <c r="Y281"/>
    </row>
    <row r="282" spans="1:25" ht="43.5" customHeight="1" x14ac:dyDescent="0.25">
      <c r="A282" s="397">
        <v>4005</v>
      </c>
      <c r="B282" s="383" t="s">
        <v>152</v>
      </c>
      <c r="C282" s="384"/>
      <c r="D282" s="384"/>
      <c r="E282" s="385"/>
      <c r="F282" s="392" t="s">
        <v>79</v>
      </c>
      <c r="G282" s="126" t="s">
        <v>25</v>
      </c>
      <c r="H282" s="150">
        <v>4290</v>
      </c>
      <c r="I282" s="150">
        <v>4290</v>
      </c>
      <c r="J282" s="150">
        <v>4290</v>
      </c>
      <c r="K282" s="150">
        <v>4290</v>
      </c>
      <c r="L282" s="150">
        <v>4290</v>
      </c>
      <c r="M282" s="150">
        <v>4290</v>
      </c>
      <c r="N282" s="150">
        <v>4290</v>
      </c>
      <c r="O282" s="150">
        <v>4290</v>
      </c>
      <c r="P282" s="150">
        <v>4290</v>
      </c>
      <c r="Q282" s="150">
        <v>4290</v>
      </c>
      <c r="R282" s="150">
        <v>4290</v>
      </c>
      <c r="S282" s="150">
        <v>4290</v>
      </c>
      <c r="T282" s="68">
        <f t="shared" si="35"/>
        <v>51480</v>
      </c>
      <c r="U282" s="329">
        <f>T283/T282</f>
        <v>0</v>
      </c>
      <c r="Y282"/>
    </row>
    <row r="283" spans="1:25" ht="34.5" customHeight="1" x14ac:dyDescent="0.25">
      <c r="A283" s="397"/>
      <c r="B283" s="386"/>
      <c r="C283" s="387"/>
      <c r="D283" s="387"/>
      <c r="E283" s="388"/>
      <c r="F283" s="393"/>
      <c r="G283" s="17" t="s">
        <v>43</v>
      </c>
      <c r="H283" s="151"/>
      <c r="I283" s="151"/>
      <c r="J283" s="151"/>
      <c r="K283" s="151"/>
      <c r="L283" s="151"/>
      <c r="M283" s="151"/>
      <c r="N283" s="153"/>
      <c r="O283" s="153"/>
      <c r="P283" s="153"/>
      <c r="Q283" s="154"/>
      <c r="R283" s="154"/>
      <c r="S283" s="154"/>
      <c r="T283" s="148">
        <f t="shared" si="35"/>
        <v>0</v>
      </c>
      <c r="U283" s="330"/>
      <c r="Y283"/>
    </row>
    <row r="284" spans="1:25" ht="34.5" customHeight="1" x14ac:dyDescent="0.25">
      <c r="A284" s="397"/>
      <c r="B284" s="389"/>
      <c r="C284" s="390"/>
      <c r="D284" s="390"/>
      <c r="E284" s="391"/>
      <c r="F284" s="394"/>
      <c r="G284" s="211" t="s">
        <v>140</v>
      </c>
      <c r="H284" s="212"/>
      <c r="I284" s="213"/>
      <c r="J284" s="213"/>
      <c r="K284" s="214"/>
      <c r="L284" s="214"/>
      <c r="M284" s="214"/>
      <c r="N284" s="215"/>
      <c r="O284" s="215"/>
      <c r="P284" s="215"/>
      <c r="Q284" s="216"/>
      <c r="R284" s="216"/>
      <c r="S284" s="216"/>
      <c r="T284" s="216"/>
      <c r="U284" s="185"/>
      <c r="Y284"/>
    </row>
    <row r="285" spans="1:25" ht="40.5" customHeight="1" x14ac:dyDescent="0.25">
      <c r="A285" s="397" t="s">
        <v>153</v>
      </c>
      <c r="B285" s="414" t="s">
        <v>154</v>
      </c>
      <c r="C285" s="415"/>
      <c r="D285" s="415"/>
      <c r="E285" s="416"/>
      <c r="F285" s="423" t="s">
        <v>55</v>
      </c>
      <c r="G285" s="126" t="s">
        <v>25</v>
      </c>
      <c r="H285" s="150">
        <v>115</v>
      </c>
      <c r="I285" s="150">
        <v>115</v>
      </c>
      <c r="J285" s="150">
        <v>115</v>
      </c>
      <c r="K285" s="150">
        <v>115</v>
      </c>
      <c r="L285" s="150">
        <v>115</v>
      </c>
      <c r="M285" s="150">
        <v>115</v>
      </c>
      <c r="N285" s="150">
        <v>115</v>
      </c>
      <c r="O285" s="150">
        <v>115</v>
      </c>
      <c r="P285" s="150">
        <v>115</v>
      </c>
      <c r="Q285" s="150">
        <v>115</v>
      </c>
      <c r="R285" s="150">
        <v>115</v>
      </c>
      <c r="S285" s="150">
        <v>115</v>
      </c>
      <c r="T285" s="68">
        <f t="shared" si="35"/>
        <v>1380</v>
      </c>
      <c r="U285" s="329">
        <f>T286/T285</f>
        <v>0</v>
      </c>
      <c r="Y285"/>
    </row>
    <row r="286" spans="1:25" ht="33.75" customHeight="1" x14ac:dyDescent="0.25">
      <c r="A286" s="397"/>
      <c r="B286" s="417"/>
      <c r="C286" s="418"/>
      <c r="D286" s="418"/>
      <c r="E286" s="419"/>
      <c r="F286" s="424"/>
      <c r="G286" s="17" t="s">
        <v>43</v>
      </c>
      <c r="H286" s="151"/>
      <c r="I286" s="151"/>
      <c r="J286" s="151"/>
      <c r="K286" s="154"/>
      <c r="L286" s="154"/>
      <c r="M286" s="154"/>
      <c r="N286" s="153"/>
      <c r="O286" s="153"/>
      <c r="P286" s="153"/>
      <c r="Q286" s="154"/>
      <c r="R286" s="154"/>
      <c r="S286" s="154"/>
      <c r="T286" s="148">
        <f t="shared" si="35"/>
        <v>0</v>
      </c>
      <c r="U286" s="330"/>
      <c r="Y286"/>
    </row>
    <row r="287" spans="1:25" ht="33.75" customHeight="1" x14ac:dyDescent="0.25">
      <c r="A287" s="397"/>
      <c r="B287" s="420"/>
      <c r="C287" s="421"/>
      <c r="D287" s="421"/>
      <c r="E287" s="422"/>
      <c r="F287" s="425"/>
      <c r="G287" s="211" t="s">
        <v>140</v>
      </c>
      <c r="H287" s="212"/>
      <c r="I287" s="213"/>
      <c r="J287" s="213"/>
      <c r="K287" s="214"/>
      <c r="L287" s="214"/>
      <c r="M287" s="214"/>
      <c r="N287" s="215"/>
      <c r="O287" s="215"/>
      <c r="P287" s="215"/>
      <c r="Q287" s="216"/>
      <c r="R287" s="216"/>
      <c r="S287" s="216"/>
      <c r="T287" s="216"/>
      <c r="U287" s="185"/>
      <c r="Y287"/>
    </row>
    <row r="288" spans="1:25" ht="29.25" customHeight="1" x14ac:dyDescent="0.25">
      <c r="A288" s="397">
        <v>4007</v>
      </c>
      <c r="B288" s="414" t="s">
        <v>155</v>
      </c>
      <c r="C288" s="415"/>
      <c r="D288" s="415"/>
      <c r="E288" s="416"/>
      <c r="F288" s="392" t="s">
        <v>101</v>
      </c>
      <c r="G288" s="126" t="s">
        <v>25</v>
      </c>
      <c r="H288" s="150">
        <v>55</v>
      </c>
      <c r="I288" s="150">
        <v>55</v>
      </c>
      <c r="J288" s="150">
        <v>55</v>
      </c>
      <c r="K288" s="150">
        <v>55</v>
      </c>
      <c r="L288" s="150">
        <v>55</v>
      </c>
      <c r="M288" s="150">
        <v>55</v>
      </c>
      <c r="N288" s="150">
        <v>55</v>
      </c>
      <c r="O288" s="150">
        <v>55</v>
      </c>
      <c r="P288" s="150">
        <v>55</v>
      </c>
      <c r="Q288" s="150">
        <v>55</v>
      </c>
      <c r="R288" s="150">
        <v>55</v>
      </c>
      <c r="S288" s="150">
        <v>55</v>
      </c>
      <c r="T288" s="68">
        <f t="shared" si="35"/>
        <v>660</v>
      </c>
      <c r="U288" s="329">
        <f>T289/T288</f>
        <v>0</v>
      </c>
      <c r="V288"/>
      <c r="W288"/>
      <c r="X288"/>
      <c r="Y288"/>
    </row>
    <row r="289" spans="1:25" ht="30.75" customHeight="1" x14ac:dyDescent="0.25">
      <c r="A289" s="397"/>
      <c r="B289" s="417"/>
      <c r="C289" s="418"/>
      <c r="D289" s="418"/>
      <c r="E289" s="419"/>
      <c r="F289" s="393"/>
      <c r="G289" s="17" t="s">
        <v>43</v>
      </c>
      <c r="H289" s="151"/>
      <c r="I289" s="151"/>
      <c r="J289" s="151"/>
      <c r="K289" s="154"/>
      <c r="L289" s="154"/>
      <c r="M289" s="154"/>
      <c r="N289" s="153"/>
      <c r="O289" s="153"/>
      <c r="P289" s="153"/>
      <c r="Q289" s="154"/>
      <c r="R289" s="154"/>
      <c r="S289" s="154"/>
      <c r="T289" s="148">
        <f t="shared" si="35"/>
        <v>0</v>
      </c>
      <c r="U289" s="330"/>
      <c r="V289"/>
      <c r="W289"/>
      <c r="X289"/>
      <c r="Y289"/>
    </row>
    <row r="290" spans="1:25" ht="30.75" customHeight="1" x14ac:dyDescent="0.25">
      <c r="A290" s="397"/>
      <c r="B290" s="420"/>
      <c r="C290" s="421"/>
      <c r="D290" s="421"/>
      <c r="E290" s="422"/>
      <c r="F290" s="394"/>
      <c r="G290" s="211" t="s">
        <v>140</v>
      </c>
      <c r="H290" s="212"/>
      <c r="I290" s="213"/>
      <c r="J290" s="213"/>
      <c r="K290" s="214"/>
      <c r="L290" s="214"/>
      <c r="M290" s="214"/>
      <c r="N290" s="215"/>
      <c r="O290" s="215"/>
      <c r="P290" s="215"/>
      <c r="Q290" s="216"/>
      <c r="R290" s="216"/>
      <c r="S290" s="216"/>
      <c r="T290" s="216"/>
      <c r="U290" s="185"/>
      <c r="V290"/>
      <c r="W290"/>
      <c r="X290"/>
      <c r="Y290"/>
    </row>
    <row r="291" spans="1:25" ht="34.5" customHeight="1" x14ac:dyDescent="0.25">
      <c r="A291" s="397" t="s">
        <v>158</v>
      </c>
      <c r="B291" s="442" t="s">
        <v>156</v>
      </c>
      <c r="C291" s="443"/>
      <c r="D291" s="443"/>
      <c r="E291" s="444"/>
      <c r="F291" s="392" t="s">
        <v>68</v>
      </c>
      <c r="G291" s="16" t="s">
        <v>25</v>
      </c>
      <c r="H291" s="150">
        <v>185</v>
      </c>
      <c r="I291" s="150">
        <v>185</v>
      </c>
      <c r="J291" s="150">
        <v>185</v>
      </c>
      <c r="K291" s="150">
        <v>185</v>
      </c>
      <c r="L291" s="150">
        <v>185</v>
      </c>
      <c r="M291" s="150">
        <v>185</v>
      </c>
      <c r="N291" s="150">
        <v>185</v>
      </c>
      <c r="O291" s="150">
        <v>185</v>
      </c>
      <c r="P291" s="150">
        <v>185</v>
      </c>
      <c r="Q291" s="150">
        <v>185</v>
      </c>
      <c r="R291" s="150">
        <v>185</v>
      </c>
      <c r="S291" s="150">
        <v>185</v>
      </c>
      <c r="T291" s="68">
        <f t="shared" si="35"/>
        <v>2220</v>
      </c>
      <c r="U291" s="329">
        <f>T292/T291</f>
        <v>0</v>
      </c>
      <c r="V291"/>
      <c r="W291"/>
      <c r="X291"/>
      <c r="Y291"/>
    </row>
    <row r="292" spans="1:25" ht="34.5" customHeight="1" x14ac:dyDescent="0.25">
      <c r="A292" s="397"/>
      <c r="B292" s="445"/>
      <c r="C292" s="446"/>
      <c r="D292" s="446"/>
      <c r="E292" s="447"/>
      <c r="F292" s="393"/>
      <c r="G292" s="17" t="s">
        <v>43</v>
      </c>
      <c r="H292" s="151"/>
      <c r="I292" s="151"/>
      <c r="J292" s="151"/>
      <c r="K292" s="151"/>
      <c r="L292" s="151"/>
      <c r="M292" s="151"/>
      <c r="N292" s="153"/>
      <c r="O292" s="153"/>
      <c r="P292" s="153"/>
      <c r="Q292" s="155"/>
      <c r="R292" s="155"/>
      <c r="S292" s="155"/>
      <c r="T292" s="148">
        <f t="shared" si="35"/>
        <v>0</v>
      </c>
      <c r="U292" s="330"/>
      <c r="V292"/>
      <c r="W292"/>
      <c r="X292"/>
      <c r="Y292"/>
    </row>
    <row r="293" spans="1:25" ht="34.5" customHeight="1" x14ac:dyDescent="0.25">
      <c r="A293" s="397"/>
      <c r="B293" s="448"/>
      <c r="C293" s="449"/>
      <c r="D293" s="449"/>
      <c r="E293" s="450"/>
      <c r="F293" s="394"/>
      <c r="G293" s="211" t="s">
        <v>140</v>
      </c>
      <c r="H293" s="212"/>
      <c r="I293" s="213"/>
      <c r="J293" s="213"/>
      <c r="K293" s="214"/>
      <c r="L293" s="214"/>
      <c r="M293" s="214"/>
      <c r="N293" s="215"/>
      <c r="O293" s="215"/>
      <c r="P293" s="215"/>
      <c r="Q293" s="216"/>
      <c r="R293" s="216"/>
      <c r="S293" s="216"/>
      <c r="T293" s="216"/>
      <c r="U293" s="185"/>
      <c r="V293"/>
      <c r="W293"/>
      <c r="X293"/>
      <c r="Y293"/>
    </row>
    <row r="294" spans="1:25" ht="49.5" customHeight="1" x14ac:dyDescent="0.25">
      <c r="A294" s="397" t="s">
        <v>159</v>
      </c>
      <c r="B294" s="405" t="s">
        <v>157</v>
      </c>
      <c r="C294" s="406"/>
      <c r="D294" s="406"/>
      <c r="E294" s="407"/>
      <c r="F294" s="392" t="s">
        <v>69</v>
      </c>
      <c r="G294" s="126" t="s">
        <v>25</v>
      </c>
      <c r="H294" s="68">
        <v>35</v>
      </c>
      <c r="I294" s="68">
        <v>35</v>
      </c>
      <c r="J294" s="68">
        <v>35</v>
      </c>
      <c r="K294" s="68">
        <v>35</v>
      </c>
      <c r="L294" s="68">
        <v>35</v>
      </c>
      <c r="M294" s="68">
        <v>35</v>
      </c>
      <c r="N294" s="68">
        <v>35</v>
      </c>
      <c r="O294" s="68">
        <v>35</v>
      </c>
      <c r="P294" s="68">
        <v>35</v>
      </c>
      <c r="Q294" s="68">
        <v>35</v>
      </c>
      <c r="R294" s="68">
        <v>35</v>
      </c>
      <c r="S294" s="68">
        <v>35</v>
      </c>
      <c r="T294" s="68">
        <f t="shared" si="35"/>
        <v>420</v>
      </c>
      <c r="U294" s="329">
        <f>T295/T294</f>
        <v>0</v>
      </c>
      <c r="V294"/>
      <c r="W294"/>
      <c r="X294"/>
      <c r="Y294"/>
    </row>
    <row r="295" spans="1:25" ht="35.25" customHeight="1" x14ac:dyDescent="0.25">
      <c r="A295" s="397"/>
      <c r="B295" s="408"/>
      <c r="C295" s="409"/>
      <c r="D295" s="409"/>
      <c r="E295" s="410"/>
      <c r="F295" s="393"/>
      <c r="G295" s="17" t="s">
        <v>43</v>
      </c>
      <c r="H295" s="146"/>
      <c r="I295" s="146"/>
      <c r="J295" s="146"/>
      <c r="K295" s="147"/>
      <c r="L295" s="147"/>
      <c r="M295" s="147"/>
      <c r="N295" s="156"/>
      <c r="O295" s="156"/>
      <c r="P295" s="156"/>
      <c r="Q295" s="147"/>
      <c r="R295" s="147"/>
      <c r="S295" s="147"/>
      <c r="T295" s="148">
        <f t="shared" si="35"/>
        <v>0</v>
      </c>
      <c r="U295" s="330"/>
      <c r="V295"/>
      <c r="W295"/>
      <c r="X295"/>
      <c r="Y295"/>
    </row>
    <row r="296" spans="1:25" ht="35.25" customHeight="1" x14ac:dyDescent="0.25">
      <c r="A296" s="397"/>
      <c r="B296" s="411"/>
      <c r="C296" s="412"/>
      <c r="D296" s="412"/>
      <c r="E296" s="413"/>
      <c r="F296" s="394"/>
      <c r="G296" s="211" t="s">
        <v>140</v>
      </c>
      <c r="H296" s="212"/>
      <c r="I296" s="213"/>
      <c r="J296" s="213"/>
      <c r="K296" s="214"/>
      <c r="L296" s="214"/>
      <c r="M296" s="214"/>
      <c r="N296" s="215"/>
      <c r="O296" s="215"/>
      <c r="P296" s="215"/>
      <c r="Q296" s="216"/>
      <c r="R296" s="216"/>
      <c r="S296" s="216"/>
      <c r="T296" s="216"/>
      <c r="U296" s="185"/>
      <c r="V296"/>
      <c r="W296"/>
      <c r="X296"/>
      <c r="Y296"/>
    </row>
    <row r="297" spans="1:25" ht="48.75" customHeight="1" x14ac:dyDescent="0.25">
      <c r="A297" s="397" t="s">
        <v>162</v>
      </c>
      <c r="B297" s="405" t="s">
        <v>160</v>
      </c>
      <c r="C297" s="406"/>
      <c r="D297" s="406"/>
      <c r="E297" s="407"/>
      <c r="F297" s="392" t="s">
        <v>161</v>
      </c>
      <c r="G297" s="16" t="s">
        <v>25</v>
      </c>
      <c r="H297" s="68">
        <v>137</v>
      </c>
      <c r="I297" s="68">
        <v>137</v>
      </c>
      <c r="J297" s="68">
        <v>137</v>
      </c>
      <c r="K297" s="68">
        <v>137</v>
      </c>
      <c r="L297" s="68">
        <v>137</v>
      </c>
      <c r="M297" s="68">
        <v>137</v>
      </c>
      <c r="N297" s="68">
        <v>137</v>
      </c>
      <c r="O297" s="68">
        <v>137</v>
      </c>
      <c r="P297" s="68">
        <v>137</v>
      </c>
      <c r="Q297" s="68">
        <v>137</v>
      </c>
      <c r="R297" s="68">
        <v>137</v>
      </c>
      <c r="S297" s="68">
        <v>137</v>
      </c>
      <c r="T297" s="68">
        <f t="shared" si="35"/>
        <v>1644</v>
      </c>
      <c r="U297" s="329">
        <f>T298/T297</f>
        <v>0</v>
      </c>
      <c r="V297"/>
      <c r="W297"/>
      <c r="X297"/>
      <c r="Y297"/>
    </row>
    <row r="298" spans="1:25" ht="27" customHeight="1" x14ac:dyDescent="0.25">
      <c r="A298" s="397"/>
      <c r="B298" s="408"/>
      <c r="C298" s="409"/>
      <c r="D298" s="409"/>
      <c r="E298" s="410"/>
      <c r="F298" s="393"/>
      <c r="G298" s="17" t="s">
        <v>43</v>
      </c>
      <c r="H298" s="88"/>
      <c r="I298" s="88"/>
      <c r="J298" s="88"/>
      <c r="K298" s="149"/>
      <c r="L298" s="149"/>
      <c r="M298" s="149"/>
      <c r="N298" s="149"/>
      <c r="O298" s="149"/>
      <c r="P298" s="149"/>
      <c r="Q298" s="149"/>
      <c r="R298" s="149"/>
      <c r="S298" s="149"/>
      <c r="T298" s="148">
        <f t="shared" si="35"/>
        <v>0</v>
      </c>
      <c r="U298" s="330"/>
      <c r="V298"/>
      <c r="W298"/>
      <c r="X298"/>
      <c r="Y298"/>
    </row>
    <row r="299" spans="1:25" ht="27" customHeight="1" x14ac:dyDescent="0.25">
      <c r="A299" s="397"/>
      <c r="B299" s="411"/>
      <c r="C299" s="412"/>
      <c r="D299" s="412"/>
      <c r="E299" s="413"/>
      <c r="F299" s="394"/>
      <c r="G299" s="211" t="s">
        <v>140</v>
      </c>
      <c r="H299" s="212"/>
      <c r="I299" s="213"/>
      <c r="J299" s="213"/>
      <c r="K299" s="214"/>
      <c r="L299" s="214"/>
      <c r="M299" s="214"/>
      <c r="N299" s="215"/>
      <c r="O299" s="215"/>
      <c r="P299" s="215"/>
      <c r="Q299" s="216"/>
      <c r="R299" s="216"/>
      <c r="S299" s="216"/>
      <c r="T299" s="216"/>
      <c r="U299" s="185"/>
      <c r="V299"/>
      <c r="W299"/>
      <c r="X299"/>
      <c r="Y299"/>
    </row>
    <row r="300" spans="1:25" ht="53.25" customHeight="1" x14ac:dyDescent="0.25">
      <c r="A300" s="397">
        <v>4035</v>
      </c>
      <c r="B300" s="451" t="s">
        <v>163</v>
      </c>
      <c r="C300" s="451"/>
      <c r="D300" s="451"/>
      <c r="E300" s="451"/>
      <c r="F300" s="357" t="s">
        <v>68</v>
      </c>
      <c r="G300" s="126" t="s">
        <v>25</v>
      </c>
      <c r="H300" s="68">
        <v>80</v>
      </c>
      <c r="I300" s="68">
        <v>80</v>
      </c>
      <c r="J300" s="68">
        <v>80</v>
      </c>
      <c r="K300" s="68">
        <v>80</v>
      </c>
      <c r="L300" s="68">
        <v>80</v>
      </c>
      <c r="M300" s="68">
        <v>80</v>
      </c>
      <c r="N300" s="68">
        <v>80</v>
      </c>
      <c r="O300" s="68">
        <v>80</v>
      </c>
      <c r="P300" s="68">
        <v>80</v>
      </c>
      <c r="Q300" s="68">
        <v>80</v>
      </c>
      <c r="R300" s="68">
        <v>80</v>
      </c>
      <c r="S300" s="68">
        <v>80</v>
      </c>
      <c r="T300" s="68">
        <f t="shared" si="35"/>
        <v>960</v>
      </c>
      <c r="U300" s="329">
        <f>T301/T300</f>
        <v>0</v>
      </c>
      <c r="V300"/>
      <c r="W300"/>
      <c r="X300"/>
      <c r="Y300"/>
    </row>
    <row r="301" spans="1:25" ht="30.75" customHeight="1" x14ac:dyDescent="0.25">
      <c r="A301" s="397"/>
      <c r="B301" s="451"/>
      <c r="C301" s="451"/>
      <c r="D301" s="451"/>
      <c r="E301" s="451"/>
      <c r="F301" s="358"/>
      <c r="G301" s="17" t="s">
        <v>43</v>
      </c>
      <c r="H301" s="146"/>
      <c r="I301" s="146"/>
      <c r="J301" s="146"/>
      <c r="K301" s="146"/>
      <c r="L301" s="146"/>
      <c r="M301" s="146"/>
      <c r="N301" s="156"/>
      <c r="O301" s="156"/>
      <c r="P301" s="156"/>
      <c r="Q301" s="147"/>
      <c r="R301" s="147"/>
      <c r="S301" s="147"/>
      <c r="T301" s="148">
        <f t="shared" si="35"/>
        <v>0</v>
      </c>
      <c r="U301" s="330"/>
      <c r="V301"/>
      <c r="W301"/>
      <c r="X301"/>
      <c r="Y301"/>
    </row>
    <row r="302" spans="1:25" ht="30.75" customHeight="1" x14ac:dyDescent="0.25">
      <c r="A302" s="397"/>
      <c r="B302" s="451"/>
      <c r="C302" s="451"/>
      <c r="D302" s="451"/>
      <c r="E302" s="451"/>
      <c r="F302" s="359"/>
      <c r="G302" s="211" t="s">
        <v>140</v>
      </c>
      <c r="H302" s="212"/>
      <c r="I302" s="213"/>
      <c r="J302" s="213"/>
      <c r="K302" s="214"/>
      <c r="L302" s="214"/>
      <c r="M302" s="214"/>
      <c r="N302" s="215"/>
      <c r="O302" s="215"/>
      <c r="P302" s="215"/>
      <c r="Q302" s="216"/>
      <c r="R302" s="216"/>
      <c r="S302" s="216"/>
      <c r="T302" s="216"/>
      <c r="U302" s="185"/>
      <c r="V302"/>
      <c r="W302"/>
      <c r="X302"/>
      <c r="Y302"/>
    </row>
    <row r="303" spans="1:25" ht="30.75" customHeight="1" x14ac:dyDescent="0.25">
      <c r="B303" s="347" t="s">
        <v>119</v>
      </c>
      <c r="C303" s="348"/>
      <c r="D303" s="348"/>
      <c r="E303" s="348"/>
      <c r="F303" s="349"/>
      <c r="G303" s="165" t="s">
        <v>25</v>
      </c>
      <c r="H303" s="166">
        <f t="shared" ref="H303:O304" si="39">SUM(H270,H273,H276,H279,H282,H285,H288,H291,H294,H297,H300)</f>
        <v>5612</v>
      </c>
      <c r="I303" s="166">
        <f t="shared" si="39"/>
        <v>5612</v>
      </c>
      <c r="J303" s="166">
        <f t="shared" si="39"/>
        <v>5612</v>
      </c>
      <c r="K303" s="166">
        <f t="shared" si="39"/>
        <v>5612</v>
      </c>
      <c r="L303" s="166">
        <f t="shared" si="39"/>
        <v>5612</v>
      </c>
      <c r="M303" s="166">
        <f t="shared" si="39"/>
        <v>5612</v>
      </c>
      <c r="N303" s="166">
        <f t="shared" si="39"/>
        <v>5612</v>
      </c>
      <c r="O303" s="166">
        <f t="shared" si="39"/>
        <v>5612</v>
      </c>
      <c r="P303" s="166">
        <f t="shared" ref="P303:S303" si="40">SUM(P270,P273,P276,P279,P282,P285,P288,P291,P294,P297,P300)</f>
        <v>5612</v>
      </c>
      <c r="Q303" s="166">
        <f t="shared" si="40"/>
        <v>5612</v>
      </c>
      <c r="R303" s="166">
        <f t="shared" si="40"/>
        <v>5612</v>
      </c>
      <c r="S303" s="166">
        <f t="shared" si="40"/>
        <v>5612</v>
      </c>
      <c r="T303" s="166">
        <f>SUM(H303:S303)</f>
        <v>67344</v>
      </c>
      <c r="U303" s="435">
        <f>T304/T303</f>
        <v>0</v>
      </c>
      <c r="V303"/>
      <c r="W303"/>
      <c r="X303"/>
      <c r="Y303"/>
    </row>
    <row r="304" spans="1:25" ht="30.75" customHeight="1" x14ac:dyDescent="0.25">
      <c r="B304" s="350"/>
      <c r="C304" s="351"/>
      <c r="D304" s="351"/>
      <c r="E304" s="351"/>
      <c r="F304" s="352"/>
      <c r="G304" s="120" t="s">
        <v>43</v>
      </c>
      <c r="H304" s="130">
        <f t="shared" si="39"/>
        <v>0</v>
      </c>
      <c r="I304" s="130">
        <f t="shared" si="39"/>
        <v>0</v>
      </c>
      <c r="J304" s="130">
        <f t="shared" si="39"/>
        <v>0</v>
      </c>
      <c r="K304" s="130">
        <f t="shared" si="39"/>
        <v>0</v>
      </c>
      <c r="L304" s="130">
        <f t="shared" si="39"/>
        <v>0</v>
      </c>
      <c r="M304" s="130">
        <f t="shared" si="39"/>
        <v>0</v>
      </c>
      <c r="N304" s="130">
        <f t="shared" si="39"/>
        <v>0</v>
      </c>
      <c r="O304" s="130">
        <f t="shared" si="39"/>
        <v>0</v>
      </c>
      <c r="P304" s="130">
        <f t="shared" ref="P304:S304" si="41">SUM(P271,P274,P277,P280,P283,P286,P289,P292,P295,P298,P301)</f>
        <v>0</v>
      </c>
      <c r="Q304" s="130">
        <f t="shared" si="41"/>
        <v>0</v>
      </c>
      <c r="R304" s="130">
        <f t="shared" si="41"/>
        <v>0</v>
      </c>
      <c r="S304" s="130">
        <f t="shared" si="41"/>
        <v>0</v>
      </c>
      <c r="T304" s="131">
        <f>SUM(H304:S304)</f>
        <v>0</v>
      </c>
      <c r="U304" s="436"/>
      <c r="V304"/>
      <c r="W304"/>
      <c r="X304"/>
      <c r="Y304"/>
    </row>
    <row r="305" spans="2:25" ht="30.75" customHeight="1" x14ac:dyDescent="0.25">
      <c r="B305" s="353"/>
      <c r="C305" s="354"/>
      <c r="D305" s="354"/>
      <c r="E305" s="354"/>
      <c r="F305" s="355"/>
      <c r="G305" s="211" t="s">
        <v>140</v>
      </c>
      <c r="H305" s="212"/>
      <c r="I305" s="213"/>
      <c r="J305" s="213"/>
      <c r="K305" s="214"/>
      <c r="L305" s="214"/>
      <c r="M305" s="214"/>
      <c r="N305" s="215"/>
      <c r="O305" s="215"/>
      <c r="P305" s="215"/>
      <c r="Q305" s="216"/>
      <c r="R305" s="216"/>
      <c r="S305" s="216"/>
      <c r="T305" s="216"/>
      <c r="U305" s="185"/>
      <c r="V305"/>
      <c r="W305"/>
      <c r="X305"/>
      <c r="Y305"/>
    </row>
    <row r="306" spans="2:25" ht="90.75" customHeight="1" x14ac:dyDescent="0.25">
      <c r="B306" s="402" t="s">
        <v>146</v>
      </c>
      <c r="C306" s="403"/>
      <c r="D306" s="403"/>
      <c r="E306" s="403"/>
      <c r="F306" s="403"/>
      <c r="G306" s="403"/>
      <c r="H306" s="403"/>
      <c r="I306" s="403"/>
      <c r="J306" s="403"/>
      <c r="K306" s="403"/>
      <c r="L306" s="403"/>
      <c r="M306" s="403"/>
      <c r="N306" s="403"/>
      <c r="O306" s="403"/>
      <c r="P306" s="403"/>
      <c r="Q306" s="403"/>
      <c r="R306" s="403"/>
      <c r="S306" s="403"/>
      <c r="T306" s="403"/>
      <c r="U306" s="404"/>
      <c r="V306"/>
      <c r="W306"/>
      <c r="X306"/>
      <c r="Y306"/>
    </row>
    <row r="307" spans="2:25" ht="33" customHeight="1" x14ac:dyDescent="0.25">
      <c r="B307" s="399" t="s">
        <v>114</v>
      </c>
      <c r="C307" s="400"/>
      <c r="D307" s="400"/>
      <c r="E307" s="400"/>
      <c r="F307" s="400"/>
      <c r="G307" s="400"/>
      <c r="H307" s="400"/>
      <c r="I307" s="400"/>
      <c r="J307" s="400"/>
      <c r="K307" s="400"/>
      <c r="L307" s="400"/>
      <c r="M307" s="400"/>
      <c r="N307" s="400"/>
      <c r="O307" s="400"/>
      <c r="P307" s="400"/>
      <c r="Q307" s="400"/>
      <c r="R307" s="400"/>
      <c r="S307" s="400"/>
      <c r="T307" s="400"/>
      <c r="U307" s="401"/>
      <c r="V307"/>
      <c r="W307"/>
      <c r="X307"/>
      <c r="Y307"/>
    </row>
    <row r="308" spans="2:25" ht="33" customHeight="1" x14ac:dyDescent="0.25">
      <c r="B308" s="58" t="s">
        <v>16</v>
      </c>
      <c r="C308" s="452" t="s">
        <v>17</v>
      </c>
      <c r="D308" s="453"/>
      <c r="E308" s="454"/>
      <c r="F308" s="58" t="s">
        <v>18</v>
      </c>
      <c r="G308" s="107" t="s">
        <v>19</v>
      </c>
      <c r="H308" s="452" t="s">
        <v>135</v>
      </c>
      <c r="I308" s="453"/>
      <c r="J308" s="453"/>
      <c r="K308" s="453"/>
      <c r="L308" s="453"/>
      <c r="M308" s="453"/>
      <c r="N308" s="454"/>
      <c r="O308" s="452" t="s">
        <v>21</v>
      </c>
      <c r="P308" s="453"/>
      <c r="Q308" s="453"/>
      <c r="R308" s="453"/>
      <c r="S308" s="454"/>
      <c r="T308" s="452" t="s">
        <v>22</v>
      </c>
      <c r="U308" s="454"/>
      <c r="V308"/>
      <c r="W308"/>
      <c r="X308"/>
      <c r="Y308"/>
    </row>
    <row r="309" spans="2:25" ht="50.25" customHeight="1" x14ac:dyDescent="0.25">
      <c r="B309" s="55" t="s">
        <v>80</v>
      </c>
      <c r="C309" s="437" t="s">
        <v>115</v>
      </c>
      <c r="D309" s="438"/>
      <c r="E309" s="439"/>
      <c r="F309" s="55" t="s">
        <v>81</v>
      </c>
      <c r="G309" s="55" t="s">
        <v>23</v>
      </c>
      <c r="H309" s="437" t="s">
        <v>82</v>
      </c>
      <c r="I309" s="438"/>
      <c r="J309" s="438"/>
      <c r="K309" s="438"/>
      <c r="L309" s="438"/>
      <c r="M309" s="438"/>
      <c r="N309" s="439"/>
      <c r="O309" s="437" t="s">
        <v>46</v>
      </c>
      <c r="P309" s="438"/>
      <c r="Q309" s="438"/>
      <c r="R309" s="438"/>
      <c r="S309" s="439"/>
      <c r="T309" s="440">
        <f>U312</f>
        <v>0.81</v>
      </c>
      <c r="U309" s="441"/>
      <c r="V309"/>
      <c r="W309"/>
      <c r="X309"/>
      <c r="Y309"/>
    </row>
    <row r="310" spans="2:25" ht="14.45" customHeight="1" x14ac:dyDescent="0.25">
      <c r="B310" s="363" t="s">
        <v>25</v>
      </c>
      <c r="C310" s="364"/>
      <c r="D310" s="364"/>
      <c r="E310" s="364"/>
      <c r="F310" s="364"/>
      <c r="G310" s="364"/>
      <c r="H310" s="364"/>
      <c r="I310" s="364"/>
      <c r="J310" s="364"/>
      <c r="K310" s="364"/>
      <c r="L310" s="364"/>
      <c r="M310" s="364"/>
      <c r="N310" s="364"/>
      <c r="O310" s="364"/>
      <c r="P310" s="364"/>
      <c r="Q310" s="364"/>
      <c r="R310" s="364"/>
      <c r="S310" s="364"/>
      <c r="T310" s="364"/>
      <c r="U310" s="365"/>
      <c r="V310"/>
      <c r="W310"/>
      <c r="X310"/>
      <c r="Y310"/>
    </row>
    <row r="311" spans="2:25" x14ac:dyDescent="0.25">
      <c r="B311" s="103" t="s">
        <v>26</v>
      </c>
      <c r="C311" s="366" t="s">
        <v>27</v>
      </c>
      <c r="D311" s="367"/>
      <c r="E311" s="368"/>
      <c r="F311" s="103" t="s">
        <v>18</v>
      </c>
      <c r="G311" s="106" t="s">
        <v>25</v>
      </c>
      <c r="H311" s="103" t="s">
        <v>28</v>
      </c>
      <c r="I311" s="103" t="s">
        <v>29</v>
      </c>
      <c r="J311" s="103" t="s">
        <v>30</v>
      </c>
      <c r="K311" s="103" t="s">
        <v>31</v>
      </c>
      <c r="L311" s="103" t="s">
        <v>32</v>
      </c>
      <c r="M311" s="103" t="s">
        <v>33</v>
      </c>
      <c r="N311" s="103" t="s">
        <v>34</v>
      </c>
      <c r="O311" s="103" t="s">
        <v>35</v>
      </c>
      <c r="P311" s="103" t="s">
        <v>36</v>
      </c>
      <c r="Q311" s="103" t="s">
        <v>37</v>
      </c>
      <c r="R311" s="103" t="s">
        <v>38</v>
      </c>
      <c r="S311" s="103" t="s">
        <v>39</v>
      </c>
      <c r="T311" s="103" t="s">
        <v>40</v>
      </c>
      <c r="U311" s="172" t="s">
        <v>41</v>
      </c>
      <c r="V311"/>
      <c r="W311"/>
      <c r="X311"/>
      <c r="Y311"/>
    </row>
    <row r="312" spans="2:25" ht="51" customHeight="1" x14ac:dyDescent="0.25">
      <c r="B312" s="19" t="s">
        <v>83</v>
      </c>
      <c r="C312" s="360" t="s">
        <v>84</v>
      </c>
      <c r="D312" s="361"/>
      <c r="E312" s="362"/>
      <c r="F312" s="72" t="s">
        <v>81</v>
      </c>
      <c r="G312" s="119">
        <f>T312</f>
        <v>1944</v>
      </c>
      <c r="H312" s="74">
        <v>162</v>
      </c>
      <c r="I312" s="74">
        <v>162</v>
      </c>
      <c r="J312" s="74">
        <v>162</v>
      </c>
      <c r="K312" s="74">
        <v>162</v>
      </c>
      <c r="L312" s="74">
        <v>162</v>
      </c>
      <c r="M312" s="74">
        <v>162</v>
      </c>
      <c r="N312" s="74">
        <v>162</v>
      </c>
      <c r="O312" s="74">
        <v>162</v>
      </c>
      <c r="P312" s="74">
        <v>162</v>
      </c>
      <c r="Q312" s="74">
        <v>162</v>
      </c>
      <c r="R312" s="74">
        <v>162</v>
      </c>
      <c r="S312" s="74">
        <v>162</v>
      </c>
      <c r="T312" s="74">
        <f>SUM(H312:S312)</f>
        <v>1944</v>
      </c>
      <c r="U312" s="395">
        <f>T312/T313</f>
        <v>0.81</v>
      </c>
      <c r="V312"/>
      <c r="W312"/>
      <c r="X312"/>
      <c r="Y312"/>
    </row>
    <row r="313" spans="2:25" ht="51" customHeight="1" x14ac:dyDescent="0.25">
      <c r="B313" s="19" t="s">
        <v>85</v>
      </c>
      <c r="C313" s="360" t="s">
        <v>86</v>
      </c>
      <c r="D313" s="361"/>
      <c r="E313" s="362"/>
      <c r="F313" s="72" t="s">
        <v>81</v>
      </c>
      <c r="G313" s="119">
        <f>T313</f>
        <v>2400</v>
      </c>
      <c r="H313" s="74">
        <v>200</v>
      </c>
      <c r="I313" s="74">
        <v>200</v>
      </c>
      <c r="J313" s="74">
        <v>200</v>
      </c>
      <c r="K313" s="74">
        <v>200</v>
      </c>
      <c r="L313" s="74">
        <v>200</v>
      </c>
      <c r="M313" s="74">
        <v>200</v>
      </c>
      <c r="N313" s="74">
        <v>200</v>
      </c>
      <c r="O313" s="74">
        <v>200</v>
      </c>
      <c r="P313" s="74">
        <v>200</v>
      </c>
      <c r="Q313" s="74">
        <v>200</v>
      </c>
      <c r="R313" s="74">
        <v>200</v>
      </c>
      <c r="S313" s="74">
        <v>200</v>
      </c>
      <c r="T313" s="74">
        <f>SUM(H313:S313)</f>
        <v>2400</v>
      </c>
      <c r="U313" s="396"/>
      <c r="V313"/>
      <c r="W313"/>
      <c r="X313"/>
      <c r="Y313"/>
    </row>
    <row r="314" spans="2:25" ht="15.75" x14ac:dyDescent="0.25">
      <c r="B314" s="363" t="s">
        <v>43</v>
      </c>
      <c r="C314" s="364"/>
      <c r="D314" s="364"/>
      <c r="E314" s="364"/>
      <c r="F314" s="364"/>
      <c r="G314" s="364"/>
      <c r="H314" s="364"/>
      <c r="I314" s="364"/>
      <c r="J314" s="364"/>
      <c r="K314" s="364"/>
      <c r="L314" s="364"/>
      <c r="M314" s="364"/>
      <c r="N314" s="364"/>
      <c r="O314" s="364"/>
      <c r="P314" s="364"/>
      <c r="Q314" s="364"/>
      <c r="R314" s="364"/>
      <c r="S314" s="364"/>
      <c r="T314" s="364"/>
      <c r="U314" s="365"/>
      <c r="V314"/>
      <c r="W314"/>
      <c r="X314"/>
      <c r="Y314"/>
    </row>
    <row r="315" spans="2:25" x14ac:dyDescent="0.25">
      <c r="B315" s="103" t="s">
        <v>26</v>
      </c>
      <c r="C315" s="366" t="s">
        <v>27</v>
      </c>
      <c r="D315" s="367"/>
      <c r="E315" s="368"/>
      <c r="F315" s="103" t="s">
        <v>18</v>
      </c>
      <c r="G315" s="106" t="s">
        <v>43</v>
      </c>
      <c r="H315" s="103" t="s">
        <v>28</v>
      </c>
      <c r="I315" s="103" t="s">
        <v>29</v>
      </c>
      <c r="J315" s="103" t="s">
        <v>30</v>
      </c>
      <c r="K315" s="103" t="s">
        <v>31</v>
      </c>
      <c r="L315" s="103" t="s">
        <v>32</v>
      </c>
      <c r="M315" s="103" t="s">
        <v>33</v>
      </c>
      <c r="N315" s="103" t="s">
        <v>34</v>
      </c>
      <c r="O315" s="103" t="s">
        <v>35</v>
      </c>
      <c r="P315" s="103" t="s">
        <v>36</v>
      </c>
      <c r="Q315" s="103" t="s">
        <v>37</v>
      </c>
      <c r="R315" s="103" t="s">
        <v>38</v>
      </c>
      <c r="S315" s="103" t="s">
        <v>39</v>
      </c>
      <c r="T315" s="103" t="s">
        <v>40</v>
      </c>
      <c r="U315" s="174" t="s">
        <v>41</v>
      </c>
      <c r="V315"/>
      <c r="W315"/>
      <c r="X315"/>
      <c r="Y315"/>
    </row>
    <row r="316" spans="2:25" ht="51.75" customHeight="1" x14ac:dyDescent="0.25">
      <c r="B316" s="54" t="s">
        <v>83</v>
      </c>
      <c r="C316" s="432" t="s">
        <v>84</v>
      </c>
      <c r="D316" s="433"/>
      <c r="E316" s="434"/>
      <c r="F316" s="97" t="s">
        <v>81</v>
      </c>
      <c r="G316" s="108">
        <f>T316</f>
        <v>0</v>
      </c>
      <c r="H316" s="79"/>
      <c r="I316" s="79"/>
      <c r="J316" s="79"/>
      <c r="K316" s="79"/>
      <c r="L316" s="79"/>
      <c r="M316" s="79"/>
      <c r="N316" s="121"/>
      <c r="O316" s="121"/>
      <c r="P316" s="121"/>
      <c r="Q316" s="79"/>
      <c r="R316" s="79"/>
      <c r="S316" s="79"/>
      <c r="T316" s="89">
        <f>SUM(H316:S316)</f>
        <v>0</v>
      </c>
      <c r="U316" s="395">
        <v>0</v>
      </c>
      <c r="V316"/>
      <c r="W316"/>
      <c r="X316"/>
      <c r="Y316"/>
    </row>
    <row r="317" spans="2:25" ht="51.75" customHeight="1" x14ac:dyDescent="0.25">
      <c r="B317" s="54" t="s">
        <v>85</v>
      </c>
      <c r="C317" s="432" t="s">
        <v>86</v>
      </c>
      <c r="D317" s="433"/>
      <c r="E317" s="434"/>
      <c r="F317" s="97" t="s">
        <v>81</v>
      </c>
      <c r="G317" s="108">
        <f>T317</f>
        <v>0</v>
      </c>
      <c r="H317" s="89"/>
      <c r="I317" s="89"/>
      <c r="J317" s="89"/>
      <c r="K317" s="89"/>
      <c r="L317" s="89"/>
      <c r="M317" s="89"/>
      <c r="N317" s="89"/>
      <c r="O317" s="89"/>
      <c r="P317" s="89"/>
      <c r="Q317" s="89"/>
      <c r="R317" s="89"/>
      <c r="S317" s="89"/>
      <c r="T317" s="89">
        <f>SUM(H317:S317)</f>
        <v>0</v>
      </c>
      <c r="U317" s="396"/>
      <c r="V317"/>
      <c r="W317"/>
      <c r="X317"/>
      <c r="Y317"/>
    </row>
    <row r="318" spans="2:25" ht="25.5" customHeight="1" x14ac:dyDescent="0.25">
      <c r="B318" s="427" t="s">
        <v>69</v>
      </c>
      <c r="C318" s="428"/>
      <c r="D318" s="428"/>
      <c r="E318" s="428"/>
      <c r="F318" s="428"/>
      <c r="G318" s="428"/>
      <c r="H318" s="428"/>
      <c r="I318" s="428"/>
      <c r="J318" s="428"/>
      <c r="K318" s="428"/>
      <c r="L318" s="428"/>
      <c r="M318" s="428"/>
      <c r="N318" s="428"/>
      <c r="O318" s="428"/>
      <c r="P318" s="428"/>
      <c r="Q318" s="428"/>
      <c r="R318" s="428"/>
      <c r="S318" s="428"/>
      <c r="T318" s="428"/>
      <c r="U318" s="429"/>
      <c r="V318"/>
      <c r="W318"/>
      <c r="X318"/>
      <c r="Y318"/>
    </row>
    <row r="319" spans="2:25" ht="15" customHeight="1" x14ac:dyDescent="0.25">
      <c r="B319" s="373" t="s">
        <v>27</v>
      </c>
      <c r="C319" s="374"/>
      <c r="D319" s="374"/>
      <c r="E319" s="375"/>
      <c r="F319" s="379" t="s">
        <v>18</v>
      </c>
      <c r="G319" s="381" t="s">
        <v>53</v>
      </c>
      <c r="H319" s="369" t="s">
        <v>28</v>
      </c>
      <c r="I319" s="369" t="s">
        <v>29</v>
      </c>
      <c r="J319" s="369" t="s">
        <v>30</v>
      </c>
      <c r="K319" s="369" t="s">
        <v>31</v>
      </c>
      <c r="L319" s="369" t="s">
        <v>32</v>
      </c>
      <c r="M319" s="369" t="s">
        <v>33</v>
      </c>
      <c r="N319" s="369" t="s">
        <v>34</v>
      </c>
      <c r="O319" s="369" t="s">
        <v>35</v>
      </c>
      <c r="P319" s="369" t="s">
        <v>36</v>
      </c>
      <c r="Q319" s="369" t="s">
        <v>54</v>
      </c>
      <c r="R319" s="369" t="s">
        <v>38</v>
      </c>
      <c r="S319" s="369" t="s">
        <v>39</v>
      </c>
      <c r="T319" s="369" t="s">
        <v>40</v>
      </c>
      <c r="U319" s="371" t="s">
        <v>41</v>
      </c>
      <c r="V319"/>
      <c r="W319"/>
      <c r="X319"/>
      <c r="Y319"/>
    </row>
    <row r="320" spans="2:25" ht="15" customHeight="1" x14ac:dyDescent="0.25">
      <c r="B320" s="376"/>
      <c r="C320" s="377"/>
      <c r="D320" s="377"/>
      <c r="E320" s="378"/>
      <c r="F320" s="380"/>
      <c r="G320" s="382"/>
      <c r="H320" s="370"/>
      <c r="I320" s="370"/>
      <c r="J320" s="370"/>
      <c r="K320" s="370"/>
      <c r="L320" s="370"/>
      <c r="M320" s="370"/>
      <c r="N320" s="370"/>
      <c r="O320" s="370"/>
      <c r="P320" s="370"/>
      <c r="Q320" s="370"/>
      <c r="R320" s="370"/>
      <c r="S320" s="370"/>
      <c r="T320" s="370"/>
      <c r="U320" s="372"/>
      <c r="V320"/>
      <c r="W320"/>
      <c r="X320"/>
      <c r="Y320"/>
    </row>
    <row r="321" spans="1:25" ht="53.25" customHeight="1" x14ac:dyDescent="0.25">
      <c r="A321"/>
      <c r="B321" s="414" t="s">
        <v>197</v>
      </c>
      <c r="C321" s="415"/>
      <c r="D321" s="415"/>
      <c r="E321" s="416"/>
      <c r="F321" s="392" t="s">
        <v>69</v>
      </c>
      <c r="G321" s="19" t="s">
        <v>25</v>
      </c>
      <c r="H321" s="157">
        <v>21</v>
      </c>
      <c r="I321" s="157">
        <v>21</v>
      </c>
      <c r="J321" s="157">
        <v>21</v>
      </c>
      <c r="K321" s="157">
        <v>21</v>
      </c>
      <c r="L321" s="157">
        <v>21</v>
      </c>
      <c r="M321" s="157">
        <v>21</v>
      </c>
      <c r="N321" s="157">
        <v>21</v>
      </c>
      <c r="O321" s="157">
        <v>21</v>
      </c>
      <c r="P321" s="157">
        <v>21</v>
      </c>
      <c r="Q321" s="157">
        <v>21</v>
      </c>
      <c r="R321" s="157">
        <v>21</v>
      </c>
      <c r="S321" s="157">
        <v>21</v>
      </c>
      <c r="T321" s="74">
        <f t="shared" ref="T321:T349" si="42">SUM(H321:S321)</f>
        <v>252</v>
      </c>
      <c r="U321" s="329">
        <f>T322/T321</f>
        <v>0</v>
      </c>
      <c r="V321"/>
      <c r="W321"/>
      <c r="X321"/>
      <c r="Y321"/>
    </row>
    <row r="322" spans="1:25" ht="53.25" customHeight="1" x14ac:dyDescent="0.25">
      <c r="A322" s="250" t="s">
        <v>207</v>
      </c>
      <c r="B322" s="417"/>
      <c r="C322" s="418"/>
      <c r="D322" s="418"/>
      <c r="E322" s="419"/>
      <c r="F322" s="393"/>
      <c r="G322" s="46" t="s">
        <v>43</v>
      </c>
      <c r="H322" s="78"/>
      <c r="I322" s="78"/>
      <c r="J322" s="78"/>
      <c r="K322" s="78"/>
      <c r="L322" s="78"/>
      <c r="M322" s="78"/>
      <c r="N322" s="158"/>
      <c r="O322" s="158"/>
      <c r="P322" s="158"/>
      <c r="Q322" s="159"/>
      <c r="R322" s="159"/>
      <c r="S322" s="159"/>
      <c r="T322" s="160">
        <f t="shared" si="42"/>
        <v>0</v>
      </c>
      <c r="U322" s="330"/>
      <c r="V322"/>
      <c r="W322"/>
      <c r="X322"/>
      <c r="Y322"/>
    </row>
    <row r="323" spans="1:25" ht="53.25" customHeight="1" x14ac:dyDescent="0.25">
      <c r="A323" s="251"/>
      <c r="B323" s="420"/>
      <c r="C323" s="421"/>
      <c r="D323" s="421"/>
      <c r="E323" s="422"/>
      <c r="F323" s="394"/>
      <c r="G323" s="211" t="s">
        <v>140</v>
      </c>
      <c r="H323" s="212"/>
      <c r="I323" s="213"/>
      <c r="J323" s="213"/>
      <c r="K323" s="214"/>
      <c r="L323" s="214"/>
      <c r="M323" s="214"/>
      <c r="N323" s="215"/>
      <c r="O323" s="215"/>
      <c r="P323" s="215"/>
      <c r="Q323" s="216"/>
      <c r="R323" s="216"/>
      <c r="S323" s="216"/>
      <c r="T323" s="216"/>
      <c r="U323" s="185"/>
      <c r="V323"/>
      <c r="W323"/>
      <c r="X323"/>
      <c r="Y323"/>
    </row>
    <row r="324" spans="1:25" ht="38.25" customHeight="1" x14ac:dyDescent="0.25">
      <c r="A324" s="251"/>
      <c r="B324" s="383" t="s">
        <v>198</v>
      </c>
      <c r="C324" s="384"/>
      <c r="D324" s="384"/>
      <c r="E324" s="385"/>
      <c r="F324" s="392" t="s">
        <v>193</v>
      </c>
      <c r="G324" s="19" t="s">
        <v>25</v>
      </c>
      <c r="H324" s="157">
        <v>12</v>
      </c>
      <c r="I324" s="157">
        <v>12</v>
      </c>
      <c r="J324" s="157">
        <v>12</v>
      </c>
      <c r="K324" s="157">
        <v>12</v>
      </c>
      <c r="L324" s="157">
        <v>12</v>
      </c>
      <c r="M324" s="157">
        <v>12</v>
      </c>
      <c r="N324" s="157">
        <v>12</v>
      </c>
      <c r="O324" s="157">
        <v>12</v>
      </c>
      <c r="P324" s="157">
        <v>12</v>
      </c>
      <c r="Q324" s="157">
        <v>12</v>
      </c>
      <c r="R324" s="157">
        <v>12</v>
      </c>
      <c r="S324" s="157">
        <v>12</v>
      </c>
      <c r="T324" s="74">
        <f t="shared" si="42"/>
        <v>144</v>
      </c>
      <c r="U324" s="329">
        <f>T325/T324</f>
        <v>0</v>
      </c>
      <c r="V324"/>
      <c r="W324"/>
      <c r="X324"/>
      <c r="Y324"/>
    </row>
    <row r="325" spans="1:25" ht="38.25" customHeight="1" x14ac:dyDescent="0.25">
      <c r="A325" s="250" t="s">
        <v>208</v>
      </c>
      <c r="B325" s="386"/>
      <c r="C325" s="387"/>
      <c r="D325" s="387"/>
      <c r="E325" s="388"/>
      <c r="F325" s="393"/>
      <c r="G325" s="46" t="s">
        <v>43</v>
      </c>
      <c r="H325" s="78"/>
      <c r="I325" s="78"/>
      <c r="J325" s="78"/>
      <c r="K325" s="78"/>
      <c r="L325" s="78"/>
      <c r="M325" s="78"/>
      <c r="N325" s="122"/>
      <c r="O325" s="161"/>
      <c r="P325" s="161"/>
      <c r="Q325" s="78"/>
      <c r="R325" s="78"/>
      <c r="S325" s="78"/>
      <c r="T325" s="160">
        <f t="shared" si="42"/>
        <v>0</v>
      </c>
      <c r="U325" s="330"/>
      <c r="V325"/>
      <c r="W325"/>
      <c r="X325"/>
      <c r="Y325"/>
    </row>
    <row r="326" spans="1:25" ht="38.25" customHeight="1" x14ac:dyDescent="0.25">
      <c r="A326" s="251"/>
      <c r="B326" s="389"/>
      <c r="C326" s="390"/>
      <c r="D326" s="390"/>
      <c r="E326" s="391"/>
      <c r="F326" s="394"/>
      <c r="G326" s="211" t="s">
        <v>140</v>
      </c>
      <c r="H326" s="212"/>
      <c r="I326" s="213"/>
      <c r="J326" s="213"/>
      <c r="K326" s="214"/>
      <c r="L326" s="214"/>
      <c r="M326" s="214"/>
      <c r="N326" s="215"/>
      <c r="O326" s="215"/>
      <c r="P326" s="215"/>
      <c r="Q326" s="216"/>
      <c r="R326" s="216"/>
      <c r="S326" s="216"/>
      <c r="T326" s="216"/>
      <c r="U326" s="185"/>
      <c r="V326"/>
      <c r="W326"/>
      <c r="X326"/>
      <c r="Y326"/>
    </row>
    <row r="327" spans="1:25" ht="39.75" customHeight="1" x14ac:dyDescent="0.25">
      <c r="A327" s="251"/>
      <c r="B327" s="383" t="s">
        <v>199</v>
      </c>
      <c r="C327" s="384"/>
      <c r="D327" s="384"/>
      <c r="E327" s="385"/>
      <c r="F327" s="392" t="s">
        <v>194</v>
      </c>
      <c r="G327" s="19" t="s">
        <v>25</v>
      </c>
      <c r="H327" s="157">
        <v>16</v>
      </c>
      <c r="I327" s="157">
        <v>16</v>
      </c>
      <c r="J327" s="157">
        <v>16</v>
      </c>
      <c r="K327" s="157">
        <v>16</v>
      </c>
      <c r="L327" s="157">
        <v>16</v>
      </c>
      <c r="M327" s="157">
        <v>16</v>
      </c>
      <c r="N327" s="157">
        <v>16</v>
      </c>
      <c r="O327" s="157">
        <v>16</v>
      </c>
      <c r="P327" s="157">
        <v>16</v>
      </c>
      <c r="Q327" s="157">
        <v>16</v>
      </c>
      <c r="R327" s="157">
        <v>16</v>
      </c>
      <c r="S327" s="157">
        <v>16</v>
      </c>
      <c r="T327" s="74">
        <f t="shared" si="42"/>
        <v>192</v>
      </c>
      <c r="U327" s="329">
        <f>T328/T327</f>
        <v>0</v>
      </c>
      <c r="V327"/>
      <c r="W327"/>
      <c r="X327"/>
      <c r="Y327"/>
    </row>
    <row r="328" spans="1:25" ht="39.75" customHeight="1" x14ac:dyDescent="0.25">
      <c r="A328" s="252" t="s">
        <v>209</v>
      </c>
      <c r="B328" s="386"/>
      <c r="C328" s="387"/>
      <c r="D328" s="387"/>
      <c r="E328" s="388"/>
      <c r="F328" s="393"/>
      <c r="G328" s="46" t="s">
        <v>43</v>
      </c>
      <c r="H328" s="78"/>
      <c r="I328" s="78"/>
      <c r="J328" s="78"/>
      <c r="K328" s="76"/>
      <c r="L328" s="78"/>
      <c r="M328" s="76"/>
      <c r="N328" s="122"/>
      <c r="O328" s="161"/>
      <c r="P328" s="161"/>
      <c r="Q328" s="162"/>
      <c r="R328" s="162"/>
      <c r="S328" s="162"/>
      <c r="T328" s="160">
        <f t="shared" si="42"/>
        <v>0</v>
      </c>
      <c r="U328" s="330"/>
    </row>
    <row r="329" spans="1:25" ht="39.75" customHeight="1" x14ac:dyDescent="0.25">
      <c r="A329" s="251"/>
      <c r="B329" s="389"/>
      <c r="C329" s="390"/>
      <c r="D329" s="390"/>
      <c r="E329" s="391"/>
      <c r="F329" s="394"/>
      <c r="G329" s="211" t="s">
        <v>140</v>
      </c>
      <c r="H329" s="212"/>
      <c r="I329" s="213"/>
      <c r="J329" s="213"/>
      <c r="K329" s="214"/>
      <c r="L329" s="214"/>
      <c r="M329" s="214"/>
      <c r="N329" s="215"/>
      <c r="O329" s="215"/>
      <c r="P329" s="215"/>
      <c r="Q329" s="216"/>
      <c r="R329" s="216"/>
      <c r="S329" s="216"/>
      <c r="T329" s="216"/>
      <c r="U329" s="185"/>
    </row>
    <row r="330" spans="1:25" ht="39.75" customHeight="1" x14ac:dyDescent="0.25">
      <c r="A330" s="251"/>
      <c r="B330" s="383" t="s">
        <v>200</v>
      </c>
      <c r="C330" s="384"/>
      <c r="D330" s="384"/>
      <c r="E330" s="385"/>
      <c r="F330" s="392" t="s">
        <v>195</v>
      </c>
      <c r="G330" s="19" t="s">
        <v>25</v>
      </c>
      <c r="H330" s="157">
        <v>10</v>
      </c>
      <c r="I330" s="157">
        <v>10</v>
      </c>
      <c r="J330" s="157">
        <v>10</v>
      </c>
      <c r="K330" s="157">
        <v>10</v>
      </c>
      <c r="L330" s="157">
        <v>10</v>
      </c>
      <c r="M330" s="157">
        <v>10</v>
      </c>
      <c r="N330" s="157">
        <v>10</v>
      </c>
      <c r="O330" s="157">
        <v>10</v>
      </c>
      <c r="P330" s="157">
        <v>10</v>
      </c>
      <c r="Q330" s="157">
        <v>10</v>
      </c>
      <c r="R330" s="157">
        <v>10</v>
      </c>
      <c r="S330" s="157">
        <v>10</v>
      </c>
      <c r="T330" s="74">
        <f t="shared" si="42"/>
        <v>120</v>
      </c>
      <c r="U330" s="329">
        <f>T331/T330</f>
        <v>0</v>
      </c>
    </row>
    <row r="331" spans="1:25" ht="39.75" customHeight="1" x14ac:dyDescent="0.25">
      <c r="A331" s="253" t="s">
        <v>210</v>
      </c>
      <c r="B331" s="386"/>
      <c r="C331" s="387"/>
      <c r="D331" s="387"/>
      <c r="E331" s="388"/>
      <c r="F331" s="393"/>
      <c r="G331" s="46" t="s">
        <v>43</v>
      </c>
      <c r="H331" s="78"/>
      <c r="I331" s="78"/>
      <c r="J331" s="78"/>
      <c r="K331" s="78"/>
      <c r="L331" s="78"/>
      <c r="M331" s="78"/>
      <c r="N331" s="122"/>
      <c r="O331" s="122"/>
      <c r="P331" s="122"/>
      <c r="Q331" s="163"/>
      <c r="R331" s="163"/>
      <c r="S331" s="163"/>
      <c r="T331" s="160">
        <f t="shared" si="42"/>
        <v>0</v>
      </c>
      <c r="U331" s="330"/>
    </row>
    <row r="332" spans="1:25" ht="39.75" customHeight="1" x14ac:dyDescent="0.25">
      <c r="A332" s="251"/>
      <c r="B332" s="389"/>
      <c r="C332" s="390"/>
      <c r="D332" s="390"/>
      <c r="E332" s="391"/>
      <c r="F332" s="394"/>
      <c r="G332" s="211" t="s">
        <v>140</v>
      </c>
      <c r="H332" s="212"/>
      <c r="I332" s="213"/>
      <c r="J332" s="213"/>
      <c r="K332" s="214"/>
      <c r="L332" s="214"/>
      <c r="M332" s="214"/>
      <c r="N332" s="215"/>
      <c r="O332" s="215"/>
      <c r="P332" s="215"/>
      <c r="Q332" s="216"/>
      <c r="R332" s="216"/>
      <c r="S332" s="216"/>
      <c r="T332" s="216"/>
      <c r="U332" s="185"/>
    </row>
    <row r="333" spans="1:25" ht="47.25" customHeight="1" x14ac:dyDescent="0.25">
      <c r="A333" s="251"/>
      <c r="B333" s="383" t="s">
        <v>201</v>
      </c>
      <c r="C333" s="384"/>
      <c r="D333" s="384"/>
      <c r="E333" s="385"/>
      <c r="F333" s="392" t="s">
        <v>178</v>
      </c>
      <c r="G333" s="19" t="s">
        <v>25</v>
      </c>
      <c r="H333" s="157">
        <v>5</v>
      </c>
      <c r="I333" s="157">
        <v>5</v>
      </c>
      <c r="J333" s="157">
        <v>5</v>
      </c>
      <c r="K333" s="157">
        <v>6</v>
      </c>
      <c r="L333" s="157">
        <v>5</v>
      </c>
      <c r="M333" s="157">
        <v>5</v>
      </c>
      <c r="N333" s="157">
        <v>5</v>
      </c>
      <c r="O333" s="157">
        <v>5</v>
      </c>
      <c r="P333" s="157">
        <v>5</v>
      </c>
      <c r="Q333" s="157">
        <v>5</v>
      </c>
      <c r="R333" s="157">
        <v>5</v>
      </c>
      <c r="S333" s="157">
        <v>5</v>
      </c>
      <c r="T333" s="74">
        <f t="shared" si="42"/>
        <v>61</v>
      </c>
      <c r="U333" s="329">
        <f>T334/T333</f>
        <v>0</v>
      </c>
    </row>
    <row r="334" spans="1:25" ht="47.25" customHeight="1" x14ac:dyDescent="0.25">
      <c r="A334" s="253" t="s">
        <v>211</v>
      </c>
      <c r="B334" s="386"/>
      <c r="C334" s="387"/>
      <c r="D334" s="387"/>
      <c r="E334" s="388"/>
      <c r="F334" s="393"/>
      <c r="G334" s="46" t="s">
        <v>43</v>
      </c>
      <c r="H334" s="78"/>
      <c r="I334" s="78"/>
      <c r="J334" s="78"/>
      <c r="K334" s="78"/>
      <c r="L334" s="78"/>
      <c r="M334" s="78"/>
      <c r="N334" s="122"/>
      <c r="O334" s="164"/>
      <c r="P334" s="164"/>
      <c r="Q334" s="163"/>
      <c r="R334" s="163"/>
      <c r="S334" s="163"/>
      <c r="T334" s="160">
        <f t="shared" si="42"/>
        <v>0</v>
      </c>
      <c r="U334" s="330"/>
    </row>
    <row r="335" spans="1:25" ht="47.25" customHeight="1" x14ac:dyDescent="0.25">
      <c r="A335" s="251"/>
      <c r="B335" s="389"/>
      <c r="C335" s="390"/>
      <c r="D335" s="390"/>
      <c r="E335" s="391"/>
      <c r="F335" s="394"/>
      <c r="G335" s="211" t="s">
        <v>140</v>
      </c>
      <c r="H335" s="212"/>
      <c r="I335" s="213"/>
      <c r="J335" s="213"/>
      <c r="K335" s="214"/>
      <c r="L335" s="214"/>
      <c r="M335" s="214"/>
      <c r="N335" s="215"/>
      <c r="O335" s="215"/>
      <c r="P335" s="215"/>
      <c r="Q335" s="216"/>
      <c r="R335" s="216"/>
      <c r="S335" s="216"/>
      <c r="T335" s="216"/>
      <c r="U335" s="185"/>
    </row>
    <row r="336" spans="1:25" ht="47.25" customHeight="1" x14ac:dyDescent="0.25">
      <c r="A336" s="251"/>
      <c r="B336" s="383" t="s">
        <v>202</v>
      </c>
      <c r="C336" s="384"/>
      <c r="D336" s="384"/>
      <c r="E336" s="385"/>
      <c r="F336" s="392" t="s">
        <v>178</v>
      </c>
      <c r="G336" s="19" t="s">
        <v>25</v>
      </c>
      <c r="H336" s="157">
        <v>20</v>
      </c>
      <c r="I336" s="157">
        <v>20</v>
      </c>
      <c r="J336" s="157">
        <v>20</v>
      </c>
      <c r="K336" s="157">
        <v>20</v>
      </c>
      <c r="L336" s="157">
        <v>20</v>
      </c>
      <c r="M336" s="157">
        <v>20</v>
      </c>
      <c r="N336" s="157">
        <v>20</v>
      </c>
      <c r="O336" s="157">
        <v>20</v>
      </c>
      <c r="P336" s="157">
        <v>20</v>
      </c>
      <c r="Q336" s="157">
        <v>20</v>
      </c>
      <c r="R336" s="157">
        <v>20</v>
      </c>
      <c r="S336" s="157">
        <v>20</v>
      </c>
      <c r="T336" s="74">
        <f t="shared" si="42"/>
        <v>240</v>
      </c>
      <c r="U336" s="329">
        <f>T337/T336</f>
        <v>0</v>
      </c>
    </row>
    <row r="337" spans="1:25" ht="47.25" customHeight="1" x14ac:dyDescent="0.25">
      <c r="A337" s="253" t="s">
        <v>212</v>
      </c>
      <c r="B337" s="386"/>
      <c r="C337" s="387"/>
      <c r="D337" s="387"/>
      <c r="E337" s="388"/>
      <c r="F337" s="393"/>
      <c r="G337" s="46" t="s">
        <v>43</v>
      </c>
      <c r="H337" s="78"/>
      <c r="I337" s="78"/>
      <c r="J337" s="78"/>
      <c r="K337" s="78"/>
      <c r="L337" s="78"/>
      <c r="M337" s="78"/>
      <c r="N337" s="122"/>
      <c r="O337" s="122"/>
      <c r="P337" s="122"/>
      <c r="Q337" s="78"/>
      <c r="R337" s="78"/>
      <c r="S337" s="78"/>
      <c r="T337" s="160">
        <f t="shared" si="42"/>
        <v>0</v>
      </c>
      <c r="U337" s="330"/>
    </row>
    <row r="338" spans="1:25" ht="47.25" customHeight="1" x14ac:dyDescent="0.25">
      <c r="A338" s="251"/>
      <c r="B338" s="389"/>
      <c r="C338" s="390"/>
      <c r="D338" s="390"/>
      <c r="E338" s="391"/>
      <c r="F338" s="394"/>
      <c r="G338" s="211" t="s">
        <v>140</v>
      </c>
      <c r="H338" s="212"/>
      <c r="I338" s="213"/>
      <c r="J338" s="213"/>
      <c r="K338" s="214"/>
      <c r="L338" s="214"/>
      <c r="M338" s="214"/>
      <c r="N338" s="215"/>
      <c r="O338" s="215"/>
      <c r="P338" s="215"/>
      <c r="Q338" s="216"/>
      <c r="R338" s="216"/>
      <c r="S338" s="216"/>
      <c r="T338" s="216"/>
      <c r="U338" s="185"/>
    </row>
    <row r="339" spans="1:25" ht="47.25" customHeight="1" x14ac:dyDescent="0.25">
      <c r="A339" s="251"/>
      <c r="B339" s="383" t="s">
        <v>203</v>
      </c>
      <c r="C339" s="384"/>
      <c r="D339" s="384"/>
      <c r="E339" s="385"/>
      <c r="F339" s="392" t="s">
        <v>178</v>
      </c>
      <c r="G339" s="19" t="s">
        <v>25</v>
      </c>
      <c r="H339" s="157">
        <v>22</v>
      </c>
      <c r="I339" s="157">
        <v>22</v>
      </c>
      <c r="J339" s="157">
        <v>22</v>
      </c>
      <c r="K339" s="157">
        <v>22</v>
      </c>
      <c r="L339" s="157">
        <v>22</v>
      </c>
      <c r="M339" s="157">
        <v>22</v>
      </c>
      <c r="N339" s="157">
        <v>22</v>
      </c>
      <c r="O339" s="157">
        <v>22</v>
      </c>
      <c r="P339" s="157">
        <v>22</v>
      </c>
      <c r="Q339" s="157">
        <v>22</v>
      </c>
      <c r="R339" s="157">
        <v>22</v>
      </c>
      <c r="S339" s="157">
        <v>22</v>
      </c>
      <c r="T339" s="74">
        <f t="shared" si="42"/>
        <v>264</v>
      </c>
      <c r="U339" s="329">
        <f>T340/T339</f>
        <v>0</v>
      </c>
    </row>
    <row r="340" spans="1:25" ht="47.25" customHeight="1" x14ac:dyDescent="0.25">
      <c r="A340" s="253" t="s">
        <v>213</v>
      </c>
      <c r="B340" s="386"/>
      <c r="C340" s="387"/>
      <c r="D340" s="387"/>
      <c r="E340" s="388"/>
      <c r="F340" s="393"/>
      <c r="G340" s="46" t="s">
        <v>43</v>
      </c>
      <c r="H340" s="78"/>
      <c r="I340" s="78"/>
      <c r="J340" s="78"/>
      <c r="K340" s="78"/>
      <c r="L340" s="78"/>
      <c r="M340" s="78"/>
      <c r="N340" s="122"/>
      <c r="O340" s="122"/>
      <c r="P340" s="122"/>
      <c r="Q340" s="78"/>
      <c r="R340" s="78"/>
      <c r="S340" s="78"/>
      <c r="T340" s="160">
        <f t="shared" si="42"/>
        <v>0</v>
      </c>
      <c r="U340" s="330"/>
    </row>
    <row r="341" spans="1:25" ht="47.25" customHeight="1" x14ac:dyDescent="0.25">
      <c r="A341" s="251"/>
      <c r="B341" s="389"/>
      <c r="C341" s="390"/>
      <c r="D341" s="390"/>
      <c r="E341" s="391"/>
      <c r="F341" s="394"/>
      <c r="G341" s="211" t="s">
        <v>140</v>
      </c>
      <c r="H341" s="212"/>
      <c r="I341" s="213"/>
      <c r="J341" s="213"/>
      <c r="K341" s="214"/>
      <c r="L341" s="214"/>
      <c r="M341" s="214"/>
      <c r="N341" s="215"/>
      <c r="O341" s="215"/>
      <c r="P341" s="215"/>
      <c r="Q341" s="216"/>
      <c r="R341" s="216"/>
      <c r="S341" s="216"/>
      <c r="T341" s="216"/>
      <c r="U341" s="185"/>
    </row>
    <row r="342" spans="1:25" ht="34.5" customHeight="1" x14ac:dyDescent="0.25">
      <c r="A342" s="251"/>
      <c r="B342" s="383" t="s">
        <v>204</v>
      </c>
      <c r="C342" s="384"/>
      <c r="D342" s="384"/>
      <c r="E342" s="385"/>
      <c r="F342" s="392" t="s">
        <v>178</v>
      </c>
      <c r="G342" s="19" t="s">
        <v>25</v>
      </c>
      <c r="H342" s="157">
        <v>10</v>
      </c>
      <c r="I342" s="157">
        <v>10</v>
      </c>
      <c r="J342" s="157">
        <v>10</v>
      </c>
      <c r="K342" s="157">
        <v>10</v>
      </c>
      <c r="L342" s="157">
        <v>10</v>
      </c>
      <c r="M342" s="157">
        <v>10</v>
      </c>
      <c r="N342" s="157">
        <v>10</v>
      </c>
      <c r="O342" s="157">
        <v>10</v>
      </c>
      <c r="P342" s="157">
        <v>10</v>
      </c>
      <c r="Q342" s="157">
        <v>10</v>
      </c>
      <c r="R342" s="157">
        <v>10</v>
      </c>
      <c r="S342" s="157">
        <v>10</v>
      </c>
      <c r="T342" s="74">
        <f t="shared" si="42"/>
        <v>120</v>
      </c>
      <c r="U342" s="329">
        <f>T343/T342</f>
        <v>0</v>
      </c>
    </row>
    <row r="343" spans="1:25" ht="34.5" customHeight="1" x14ac:dyDescent="0.25">
      <c r="A343" s="253" t="s">
        <v>214</v>
      </c>
      <c r="B343" s="386"/>
      <c r="C343" s="387"/>
      <c r="D343" s="387"/>
      <c r="E343" s="388"/>
      <c r="F343" s="393"/>
      <c r="G343" s="46" t="s">
        <v>43</v>
      </c>
      <c r="H343" s="78"/>
      <c r="I343" s="78"/>
      <c r="J343" s="78"/>
      <c r="K343" s="78"/>
      <c r="L343" s="78"/>
      <c r="M343" s="78"/>
      <c r="N343" s="122"/>
      <c r="O343" s="122"/>
      <c r="P343" s="122"/>
      <c r="Q343" s="78"/>
      <c r="R343" s="78"/>
      <c r="S343" s="78"/>
      <c r="T343" s="160">
        <f t="shared" si="42"/>
        <v>0</v>
      </c>
      <c r="U343" s="330"/>
    </row>
    <row r="344" spans="1:25" ht="34.5" customHeight="1" x14ac:dyDescent="0.25">
      <c r="A344" s="251"/>
      <c r="B344" s="389"/>
      <c r="C344" s="390"/>
      <c r="D344" s="390"/>
      <c r="E344" s="391"/>
      <c r="F344" s="394"/>
      <c r="G344" s="211" t="s">
        <v>140</v>
      </c>
      <c r="H344" s="212"/>
      <c r="I344" s="213"/>
      <c r="J344" s="213"/>
      <c r="K344" s="214"/>
      <c r="L344" s="214"/>
      <c r="M344" s="214"/>
      <c r="N344" s="215"/>
      <c r="O344" s="215"/>
      <c r="P344" s="215"/>
      <c r="Q344" s="216"/>
      <c r="R344" s="216"/>
      <c r="S344" s="216"/>
      <c r="T344" s="216"/>
      <c r="U344" s="185"/>
    </row>
    <row r="345" spans="1:25" ht="42" customHeight="1" x14ac:dyDescent="0.25">
      <c r="A345" s="251"/>
      <c r="B345" s="383" t="s">
        <v>205</v>
      </c>
      <c r="C345" s="384"/>
      <c r="D345" s="384"/>
      <c r="E345" s="385"/>
      <c r="F345" s="392" t="s">
        <v>196</v>
      </c>
      <c r="G345" s="19" t="s">
        <v>25</v>
      </c>
      <c r="H345" s="157">
        <v>2</v>
      </c>
      <c r="I345" s="157">
        <v>2</v>
      </c>
      <c r="J345" s="157">
        <v>8</v>
      </c>
      <c r="K345" s="157">
        <v>1</v>
      </c>
      <c r="L345" s="157">
        <v>2</v>
      </c>
      <c r="M345" s="157">
        <v>0</v>
      </c>
      <c r="N345" s="157">
        <v>2</v>
      </c>
      <c r="O345" s="157">
        <v>1</v>
      </c>
      <c r="P345" s="157">
        <v>8</v>
      </c>
      <c r="Q345" s="157">
        <v>0</v>
      </c>
      <c r="R345" s="157">
        <v>1</v>
      </c>
      <c r="S345" s="157">
        <v>0</v>
      </c>
      <c r="T345" s="74">
        <f t="shared" si="42"/>
        <v>27</v>
      </c>
      <c r="U345" s="329">
        <f>T346/T345</f>
        <v>0</v>
      </c>
    </row>
    <row r="346" spans="1:25" ht="42" customHeight="1" x14ac:dyDescent="0.25">
      <c r="A346" s="253" t="s">
        <v>215</v>
      </c>
      <c r="B346" s="386"/>
      <c r="C346" s="387"/>
      <c r="D346" s="387"/>
      <c r="E346" s="388"/>
      <c r="F346" s="393"/>
      <c r="G346" s="46" t="s">
        <v>43</v>
      </c>
      <c r="H346" s="78"/>
      <c r="I346" s="78"/>
      <c r="J346" s="78"/>
      <c r="K346" s="78"/>
      <c r="L346" s="78"/>
      <c r="M346" s="78"/>
      <c r="N346" s="122"/>
      <c r="O346" s="122"/>
      <c r="P346" s="122"/>
      <c r="Q346" s="78"/>
      <c r="R346" s="78"/>
      <c r="S346" s="78"/>
      <c r="T346" s="160">
        <f>SUM(H346:S346)</f>
        <v>0</v>
      </c>
      <c r="U346" s="330"/>
    </row>
    <row r="347" spans="1:25" ht="42" customHeight="1" x14ac:dyDescent="0.25">
      <c r="A347" s="251"/>
      <c r="B347" s="389"/>
      <c r="C347" s="390"/>
      <c r="D347" s="390"/>
      <c r="E347" s="391"/>
      <c r="F347" s="394"/>
      <c r="G347" s="211" t="s">
        <v>140</v>
      </c>
      <c r="H347" s="212"/>
      <c r="I347" s="213"/>
      <c r="J347" s="213"/>
      <c r="K347" s="214"/>
      <c r="L347" s="214"/>
      <c r="M347" s="214"/>
      <c r="N347" s="215"/>
      <c r="O347" s="215"/>
      <c r="P347" s="215"/>
      <c r="Q347" s="216"/>
      <c r="R347" s="216"/>
      <c r="S347" s="216"/>
      <c r="T347" s="216"/>
      <c r="U347" s="185"/>
    </row>
    <row r="348" spans="1:25" ht="42" customHeight="1" x14ac:dyDescent="0.25">
      <c r="A348" s="251"/>
      <c r="B348" s="356" t="s">
        <v>206</v>
      </c>
      <c r="C348" s="356"/>
      <c r="D348" s="356"/>
      <c r="E348" s="356"/>
      <c r="F348" s="357" t="s">
        <v>95</v>
      </c>
      <c r="G348" s="19" t="s">
        <v>25</v>
      </c>
      <c r="H348" s="157">
        <v>35</v>
      </c>
      <c r="I348" s="157">
        <v>31</v>
      </c>
      <c r="J348" s="157">
        <v>35</v>
      </c>
      <c r="K348" s="157">
        <v>33</v>
      </c>
      <c r="L348" s="157">
        <v>35</v>
      </c>
      <c r="M348" s="157">
        <v>33</v>
      </c>
      <c r="N348" s="157">
        <v>35</v>
      </c>
      <c r="O348" s="157">
        <v>34</v>
      </c>
      <c r="P348" s="157">
        <v>34</v>
      </c>
      <c r="Q348" s="157">
        <v>34</v>
      </c>
      <c r="R348" s="157">
        <v>34</v>
      </c>
      <c r="S348" s="157">
        <v>34</v>
      </c>
      <c r="T348" s="74">
        <f t="shared" si="42"/>
        <v>407</v>
      </c>
      <c r="U348" s="329">
        <f>T349/T348</f>
        <v>0</v>
      </c>
    </row>
    <row r="349" spans="1:25" ht="42" customHeight="1" x14ac:dyDescent="0.25">
      <c r="A349" s="253" t="s">
        <v>216</v>
      </c>
      <c r="B349" s="356"/>
      <c r="C349" s="356"/>
      <c r="D349" s="356"/>
      <c r="E349" s="356"/>
      <c r="F349" s="358"/>
      <c r="G349" s="46" t="s">
        <v>43</v>
      </c>
      <c r="H349" s="83"/>
      <c r="I349" s="83"/>
      <c r="J349" s="83"/>
      <c r="K349" s="78"/>
      <c r="L349" s="78"/>
      <c r="M349" s="78"/>
      <c r="N349" s="122"/>
      <c r="O349" s="164"/>
      <c r="P349" s="164"/>
      <c r="Q349" s="163"/>
      <c r="R349" s="163"/>
      <c r="S349" s="163"/>
      <c r="T349" s="160">
        <f t="shared" si="42"/>
        <v>0</v>
      </c>
      <c r="U349" s="330"/>
    </row>
    <row r="350" spans="1:25" ht="42" customHeight="1" x14ac:dyDescent="0.25">
      <c r="A350" s="251"/>
      <c r="B350" s="356"/>
      <c r="C350" s="356"/>
      <c r="D350" s="356"/>
      <c r="E350" s="356"/>
      <c r="F350" s="359"/>
      <c r="G350" s="211" t="s">
        <v>140</v>
      </c>
      <c r="H350" s="212"/>
      <c r="I350" s="213"/>
      <c r="J350" s="213"/>
      <c r="K350" s="214"/>
      <c r="L350" s="214"/>
      <c r="M350" s="214"/>
      <c r="N350" s="215"/>
      <c r="O350" s="215"/>
      <c r="P350" s="215"/>
      <c r="Q350" s="216"/>
      <c r="R350" s="216"/>
      <c r="S350" s="216"/>
      <c r="T350" s="216"/>
      <c r="U350" s="185"/>
    </row>
    <row r="351" spans="1:25" s="22" customFormat="1" ht="26.25" customHeight="1" x14ac:dyDescent="0.2">
      <c r="A351" s="247"/>
      <c r="B351" s="347" t="s">
        <v>119</v>
      </c>
      <c r="C351" s="348"/>
      <c r="D351" s="348"/>
      <c r="E351" s="348"/>
      <c r="F351" s="349"/>
      <c r="G351" s="138" t="s">
        <v>25</v>
      </c>
      <c r="H351" s="139">
        <f>SUM(H321,H324,H327,H330,H333,H336,H339,H342,H345,H348)</f>
        <v>153</v>
      </c>
      <c r="I351" s="139">
        <f t="shared" ref="I351:S351" si="43">SUM(I321,I324,I327,I330,I333,I336,I339,I342,I345,I348)</f>
        <v>149</v>
      </c>
      <c r="J351" s="139">
        <f t="shared" si="43"/>
        <v>159</v>
      </c>
      <c r="K351" s="139">
        <f t="shared" si="43"/>
        <v>151</v>
      </c>
      <c r="L351" s="139">
        <f t="shared" si="43"/>
        <v>153</v>
      </c>
      <c r="M351" s="139">
        <f t="shared" si="43"/>
        <v>149</v>
      </c>
      <c r="N351" s="139">
        <f t="shared" si="43"/>
        <v>153</v>
      </c>
      <c r="O351" s="139">
        <f t="shared" si="43"/>
        <v>151</v>
      </c>
      <c r="P351" s="139">
        <f t="shared" si="43"/>
        <v>158</v>
      </c>
      <c r="Q351" s="139">
        <f t="shared" si="43"/>
        <v>150</v>
      </c>
      <c r="R351" s="139">
        <f t="shared" si="43"/>
        <v>151</v>
      </c>
      <c r="S351" s="139">
        <f t="shared" si="43"/>
        <v>150</v>
      </c>
      <c r="T351" s="139">
        <f>SUM(H351:S351)</f>
        <v>1827</v>
      </c>
      <c r="U351" s="430">
        <f>T352/T351</f>
        <v>0</v>
      </c>
      <c r="V351" s="193"/>
      <c r="W351" s="193"/>
      <c r="X351" s="193"/>
      <c r="Y351" s="193"/>
    </row>
    <row r="352" spans="1:25" s="22" customFormat="1" ht="34.5" customHeight="1" x14ac:dyDescent="0.2">
      <c r="A352" s="247"/>
      <c r="B352" s="350"/>
      <c r="C352" s="351"/>
      <c r="D352" s="351"/>
      <c r="E352" s="351"/>
      <c r="F352" s="352"/>
      <c r="G352" s="120" t="s">
        <v>43</v>
      </c>
      <c r="H352" s="130">
        <f>SUM(H322,H325,H328,H331,H334,H337,H340,H343,H346,H349)</f>
        <v>0</v>
      </c>
      <c r="I352" s="130">
        <f t="shared" ref="I352:S352" si="44">SUM(I322,I325,I328,I331,I334,I337,I340,I343,I346,I349)</f>
        <v>0</v>
      </c>
      <c r="J352" s="130">
        <f t="shared" si="44"/>
        <v>0</v>
      </c>
      <c r="K352" s="140">
        <f>SUM(K322,K325,K328,K331,K334,K337,K340,K343,K346,K349)</f>
        <v>0</v>
      </c>
      <c r="L352" s="130">
        <f t="shared" si="44"/>
        <v>0</v>
      </c>
      <c r="M352" s="130">
        <f t="shared" si="44"/>
        <v>0</v>
      </c>
      <c r="N352" s="130">
        <f t="shared" si="44"/>
        <v>0</v>
      </c>
      <c r="O352" s="130">
        <f t="shared" si="44"/>
        <v>0</v>
      </c>
      <c r="P352" s="130">
        <f t="shared" si="44"/>
        <v>0</v>
      </c>
      <c r="Q352" s="130">
        <f t="shared" si="44"/>
        <v>0</v>
      </c>
      <c r="R352" s="130">
        <f t="shared" si="44"/>
        <v>0</v>
      </c>
      <c r="S352" s="130">
        <f t="shared" si="44"/>
        <v>0</v>
      </c>
      <c r="T352" s="131">
        <f>SUM(H352:S352)</f>
        <v>0</v>
      </c>
      <c r="U352" s="431"/>
      <c r="V352" s="193"/>
      <c r="W352" s="193"/>
      <c r="X352" s="193"/>
      <c r="Y352" s="193"/>
    </row>
    <row r="353" spans="1:25" s="22" customFormat="1" ht="34.5" customHeight="1" x14ac:dyDescent="0.2">
      <c r="A353" s="247"/>
      <c r="B353" s="353"/>
      <c r="C353" s="354"/>
      <c r="D353" s="354"/>
      <c r="E353" s="354"/>
      <c r="F353" s="355"/>
      <c r="G353" s="225" t="s">
        <v>140</v>
      </c>
      <c r="H353" s="226"/>
      <c r="I353" s="227"/>
      <c r="J353" s="227"/>
      <c r="K353" s="228"/>
      <c r="L353" s="228"/>
      <c r="M353" s="228"/>
      <c r="N353" s="229"/>
      <c r="O353" s="229"/>
      <c r="P353" s="229"/>
      <c r="Q353" s="230"/>
      <c r="R353" s="230"/>
      <c r="S353" s="230"/>
      <c r="T353" s="230"/>
      <c r="U353" s="185"/>
      <c r="V353" s="193"/>
      <c r="W353" s="193"/>
      <c r="X353" s="193"/>
      <c r="Y353" s="193"/>
    </row>
    <row r="354" spans="1:25" s="22" customFormat="1" ht="16.5" customHeight="1" x14ac:dyDescent="0.2">
      <c r="A354" s="247"/>
      <c r="B354" s="346" t="s">
        <v>118</v>
      </c>
      <c r="C354" s="346"/>
      <c r="D354" s="346"/>
      <c r="E354" s="346"/>
      <c r="F354" s="346"/>
      <c r="G354" s="231" t="s">
        <v>25</v>
      </c>
      <c r="H354" s="232">
        <f>SUM(H96,H153,H189,H253,H303,H351)</f>
        <v>69297</v>
      </c>
      <c r="I354" s="232">
        <f t="shared" ref="I354:S354" si="45">SUM(I96,I153,I189,I253,I303,I351)</f>
        <v>68260</v>
      </c>
      <c r="J354" s="232">
        <f t="shared" si="45"/>
        <v>68804</v>
      </c>
      <c r="K354" s="232">
        <f t="shared" si="45"/>
        <v>69151</v>
      </c>
      <c r="L354" s="232">
        <f t="shared" si="45"/>
        <v>69853</v>
      </c>
      <c r="M354" s="232">
        <f t="shared" si="45"/>
        <v>68884</v>
      </c>
      <c r="N354" s="232">
        <f t="shared" si="45"/>
        <v>69092</v>
      </c>
      <c r="O354" s="232">
        <f t="shared" si="45"/>
        <v>68754</v>
      </c>
      <c r="P354" s="232">
        <f t="shared" si="45"/>
        <v>68480</v>
      </c>
      <c r="Q354" s="232">
        <f t="shared" si="45"/>
        <v>69102</v>
      </c>
      <c r="R354" s="232">
        <f t="shared" si="45"/>
        <v>67525</v>
      </c>
      <c r="S354" s="232">
        <f t="shared" si="45"/>
        <v>69467</v>
      </c>
      <c r="T354" s="232">
        <f>SUM(T96,T153,T189,T253,T303,T351)</f>
        <v>826669</v>
      </c>
      <c r="U354" s="426">
        <f>T355/T354</f>
        <v>0</v>
      </c>
      <c r="V354" s="193"/>
      <c r="W354" s="193"/>
      <c r="X354" s="193"/>
      <c r="Y354" s="193"/>
    </row>
    <row r="355" spans="1:25" s="22" customFormat="1" ht="20.25" customHeight="1" x14ac:dyDescent="0.2">
      <c r="A355" s="247"/>
      <c r="B355" s="346"/>
      <c r="C355" s="346"/>
      <c r="D355" s="346"/>
      <c r="E355" s="346"/>
      <c r="F355" s="346"/>
      <c r="G355" s="233" t="s">
        <v>43</v>
      </c>
      <c r="H355" s="234">
        <f>SUM(H97,H154,H190,H254,H304,H352)</f>
        <v>0</v>
      </c>
      <c r="I355" s="234">
        <f t="shared" ref="I355:T355" si="46">SUM(I97,I154,I190,I254,I304,I352)</f>
        <v>0</v>
      </c>
      <c r="J355" s="234">
        <f t="shared" si="46"/>
        <v>0</v>
      </c>
      <c r="K355" s="234">
        <f t="shared" si="46"/>
        <v>0</v>
      </c>
      <c r="L355" s="234">
        <f t="shared" si="46"/>
        <v>0</v>
      </c>
      <c r="M355" s="234">
        <f t="shared" si="46"/>
        <v>0</v>
      </c>
      <c r="N355" s="234">
        <f t="shared" si="46"/>
        <v>0</v>
      </c>
      <c r="O355" s="234">
        <f t="shared" si="46"/>
        <v>0</v>
      </c>
      <c r="P355" s="234">
        <f t="shared" si="46"/>
        <v>0</v>
      </c>
      <c r="Q355" s="234">
        <f t="shared" si="46"/>
        <v>0</v>
      </c>
      <c r="R355" s="234">
        <f t="shared" si="46"/>
        <v>0</v>
      </c>
      <c r="S355" s="234">
        <f t="shared" si="46"/>
        <v>0</v>
      </c>
      <c r="T355" s="234">
        <f t="shared" si="46"/>
        <v>0</v>
      </c>
      <c r="U355" s="426"/>
      <c r="V355" s="193"/>
      <c r="W355" s="193"/>
      <c r="X355" s="193"/>
      <c r="Y355" s="193"/>
    </row>
    <row r="356" spans="1:25" s="22" customFormat="1" ht="76.5" customHeight="1" x14ac:dyDescent="0.2">
      <c r="A356" s="247"/>
      <c r="B356" s="346"/>
      <c r="C356" s="346"/>
      <c r="D356" s="346"/>
      <c r="E356" s="346"/>
      <c r="F356" s="346"/>
      <c r="G356" s="235" t="s">
        <v>140</v>
      </c>
      <c r="H356" s="236"/>
      <c r="I356" s="237"/>
      <c r="J356" s="237"/>
      <c r="K356" s="238"/>
      <c r="L356" s="238"/>
      <c r="M356" s="238"/>
      <c r="N356" s="239"/>
      <c r="O356" s="239"/>
      <c r="P356" s="239"/>
      <c r="Q356" s="240"/>
      <c r="R356" s="240"/>
      <c r="S356" s="240"/>
      <c r="T356" s="240"/>
      <c r="U356" s="241"/>
      <c r="V356" s="193"/>
      <c r="W356" s="193"/>
      <c r="X356" s="193"/>
      <c r="Y356" s="193"/>
    </row>
    <row r="357" spans="1:25" s="22" customFormat="1" ht="150.75" customHeight="1" x14ac:dyDescent="0.2">
      <c r="A357" s="247"/>
      <c r="B357" s="25"/>
      <c r="C357" s="26"/>
      <c r="D357" s="26"/>
      <c r="E357" s="26"/>
      <c r="F357" s="27"/>
      <c r="G357" s="26"/>
      <c r="H357" s="26"/>
      <c r="I357" s="26"/>
      <c r="J357" s="26"/>
      <c r="K357" s="26"/>
      <c r="L357" s="26"/>
      <c r="M357" s="26"/>
      <c r="N357" s="26"/>
      <c r="O357" s="26"/>
      <c r="P357" s="26"/>
      <c r="Q357" s="26"/>
      <c r="R357" s="26"/>
      <c r="S357" s="26"/>
      <c r="T357" s="26"/>
      <c r="U357" s="199"/>
      <c r="V357" s="193"/>
      <c r="W357" s="193"/>
      <c r="X357" s="193"/>
      <c r="Y357" s="193"/>
    </row>
    <row r="358" spans="1:25" s="22" customFormat="1" ht="25.5" customHeight="1" x14ac:dyDescent="0.2">
      <c r="A358" s="247"/>
      <c r="B358" s="23"/>
      <c r="C358" s="24"/>
      <c r="D358" s="24"/>
      <c r="E358" s="24"/>
      <c r="F358" s="30"/>
      <c r="G358" s="24"/>
      <c r="H358" s="24"/>
      <c r="I358" s="24"/>
      <c r="J358" s="24"/>
      <c r="K358" s="24"/>
      <c r="L358" s="24"/>
      <c r="M358" s="24"/>
      <c r="N358" s="24"/>
      <c r="O358" s="24"/>
      <c r="P358" s="24"/>
      <c r="Q358" s="24"/>
      <c r="R358" s="24"/>
      <c r="S358" s="24"/>
      <c r="T358" s="24"/>
      <c r="U358" s="200"/>
      <c r="V358" s="193"/>
      <c r="W358" s="193"/>
      <c r="X358" s="193"/>
      <c r="Y358" s="193"/>
    </row>
    <row r="359" spans="1:25" s="22" customFormat="1" ht="25.5" customHeight="1" x14ac:dyDescent="0.2">
      <c r="A359" s="247"/>
      <c r="B359" s="23"/>
      <c r="C359" s="24"/>
      <c r="D359" s="24"/>
      <c r="E359" s="24"/>
      <c r="F359" s="30"/>
      <c r="G359" s="24"/>
      <c r="H359" s="24"/>
      <c r="I359" s="24"/>
      <c r="J359" s="24"/>
      <c r="K359" s="24"/>
      <c r="L359" s="24"/>
      <c r="M359" s="24"/>
      <c r="N359" s="24"/>
      <c r="O359" s="24"/>
      <c r="P359" s="24"/>
      <c r="Q359" s="24"/>
      <c r="R359" s="24"/>
      <c r="S359" s="24"/>
      <c r="T359" s="24"/>
      <c r="U359" s="199"/>
      <c r="V359" s="193"/>
      <c r="W359" s="193"/>
      <c r="X359" s="193"/>
      <c r="Y359" s="193"/>
    </row>
    <row r="360" spans="1:25" s="22" customFormat="1" ht="25.5" customHeight="1" x14ac:dyDescent="0.2">
      <c r="A360" s="247"/>
      <c r="B360" s="23"/>
      <c r="C360" s="24"/>
      <c r="D360" s="24"/>
      <c r="E360" s="24"/>
      <c r="F360" s="30"/>
      <c r="G360" s="24"/>
      <c r="H360" s="24"/>
      <c r="I360" s="24"/>
      <c r="J360" s="24"/>
      <c r="K360" s="24"/>
      <c r="L360" s="24"/>
      <c r="M360" s="24"/>
      <c r="N360" s="24"/>
      <c r="O360" s="24"/>
      <c r="P360" s="24"/>
      <c r="Q360" s="24"/>
      <c r="R360" s="24"/>
      <c r="S360" s="24"/>
      <c r="T360" s="24"/>
      <c r="U360" s="199"/>
      <c r="V360" s="193"/>
      <c r="W360" s="193"/>
      <c r="X360" s="193"/>
      <c r="Y360" s="193"/>
    </row>
    <row r="361" spans="1:25" s="22" customFormat="1" ht="25.5" customHeight="1" x14ac:dyDescent="0.2">
      <c r="A361" s="247"/>
      <c r="B361" s="23"/>
      <c r="C361" s="24"/>
      <c r="D361" s="24"/>
      <c r="E361" s="24"/>
      <c r="F361" s="30"/>
      <c r="G361" s="24"/>
      <c r="H361" s="24"/>
      <c r="I361" s="24"/>
      <c r="J361" s="24"/>
      <c r="K361" s="24"/>
      <c r="L361" s="24"/>
      <c r="M361" s="24"/>
      <c r="N361" s="24"/>
      <c r="O361" s="24"/>
      <c r="P361" s="24"/>
      <c r="Q361" s="24"/>
      <c r="R361" s="24"/>
      <c r="S361" s="24"/>
      <c r="T361" s="24"/>
      <c r="U361" s="199"/>
      <c r="V361" s="193"/>
      <c r="W361" s="193"/>
      <c r="X361" s="193"/>
      <c r="Y361" s="193"/>
    </row>
    <row r="362" spans="1:25" s="22" customFormat="1" ht="14.25" x14ac:dyDescent="0.2">
      <c r="A362" s="247"/>
      <c r="B362" s="23"/>
      <c r="C362" s="24"/>
      <c r="D362" s="24"/>
      <c r="E362" s="24"/>
      <c r="F362" s="30"/>
      <c r="G362" s="24"/>
      <c r="H362" s="24"/>
      <c r="I362" s="24"/>
      <c r="J362" s="24"/>
      <c r="K362" s="24"/>
      <c r="L362" s="24"/>
      <c r="M362" s="24"/>
      <c r="N362" s="24"/>
      <c r="O362" s="24"/>
      <c r="P362" s="24"/>
      <c r="Q362" s="24"/>
      <c r="R362" s="24"/>
      <c r="S362" s="24"/>
      <c r="T362" s="24"/>
      <c r="U362" s="199"/>
      <c r="V362" s="193"/>
      <c r="W362" s="193"/>
      <c r="X362" s="193"/>
      <c r="Y362" s="193"/>
    </row>
    <row r="363" spans="1:25" s="22" customFormat="1" ht="24" customHeight="1" x14ac:dyDescent="0.2">
      <c r="A363" s="247"/>
      <c r="B363" s="23"/>
      <c r="C363" s="24"/>
      <c r="D363" s="24"/>
      <c r="E363" s="24"/>
      <c r="F363" s="30"/>
      <c r="G363" s="24"/>
      <c r="H363" s="24"/>
      <c r="I363" s="24"/>
      <c r="J363" s="24"/>
      <c r="K363" s="24"/>
      <c r="L363" s="24"/>
      <c r="M363" s="24"/>
      <c r="N363" s="24"/>
      <c r="O363" s="24"/>
      <c r="P363" s="24"/>
      <c r="Q363" s="24"/>
      <c r="R363" s="24"/>
      <c r="S363" s="24"/>
      <c r="T363" s="24"/>
      <c r="U363" s="199"/>
      <c r="V363" s="193"/>
      <c r="W363" s="193"/>
      <c r="X363" s="193"/>
      <c r="Y363" s="193"/>
    </row>
    <row r="364" spans="1:25" s="22" customFormat="1" ht="24" customHeight="1" x14ac:dyDescent="0.2">
      <c r="A364" s="247"/>
      <c r="B364" s="23"/>
      <c r="C364" s="24"/>
      <c r="D364" s="24"/>
      <c r="E364" s="24"/>
      <c r="F364" s="30"/>
      <c r="G364" s="24"/>
      <c r="H364" s="24"/>
      <c r="I364" s="24"/>
      <c r="J364" s="24"/>
      <c r="K364" s="24"/>
      <c r="L364" s="24"/>
      <c r="M364" s="24"/>
      <c r="N364" s="24"/>
      <c r="O364" s="24"/>
      <c r="P364" s="24"/>
      <c r="Q364" s="24"/>
      <c r="R364" s="24"/>
      <c r="S364" s="24"/>
      <c r="T364" s="24"/>
      <c r="U364" s="199"/>
      <c r="V364" s="193"/>
      <c r="W364" s="193"/>
      <c r="X364" s="193"/>
      <c r="Y364" s="193"/>
    </row>
    <row r="365" spans="1:25" s="22" customFormat="1" ht="24" customHeight="1" x14ac:dyDescent="0.2">
      <c r="A365" s="247"/>
      <c r="B365" s="23"/>
      <c r="C365" s="24"/>
      <c r="D365" s="24"/>
      <c r="E365" s="24"/>
      <c r="F365" s="30"/>
      <c r="G365" s="24"/>
      <c r="H365" s="24"/>
      <c r="I365" s="24"/>
      <c r="J365" s="24"/>
      <c r="K365" s="24"/>
      <c r="L365" s="24"/>
      <c r="M365" s="24"/>
      <c r="N365" s="24"/>
      <c r="O365" s="24"/>
      <c r="P365" s="24"/>
      <c r="Q365" s="24"/>
      <c r="R365" s="24"/>
      <c r="S365" s="24"/>
      <c r="T365" s="24"/>
      <c r="U365" s="199"/>
      <c r="V365" s="193"/>
      <c r="W365" s="193"/>
      <c r="X365" s="193"/>
      <c r="Y365" s="193"/>
    </row>
    <row r="366" spans="1:25" s="22" customFormat="1" ht="24" customHeight="1" x14ac:dyDescent="0.2">
      <c r="A366" s="247"/>
      <c r="B366" s="23"/>
      <c r="C366" s="24"/>
      <c r="D366" s="24"/>
      <c r="E366" s="24"/>
      <c r="F366" s="30"/>
      <c r="G366" s="24"/>
      <c r="H366" s="24"/>
      <c r="I366" s="24"/>
      <c r="J366" s="24"/>
      <c r="K366" s="24"/>
      <c r="L366" s="24"/>
      <c r="M366" s="24"/>
      <c r="N366" s="24"/>
      <c r="O366" s="24"/>
      <c r="P366" s="24"/>
      <c r="Q366" s="24"/>
      <c r="R366" s="24"/>
      <c r="S366" s="24"/>
      <c r="T366" s="24"/>
      <c r="U366" s="199"/>
      <c r="V366" s="193"/>
      <c r="W366" s="193"/>
      <c r="X366" s="193"/>
      <c r="Y366" s="193"/>
    </row>
    <row r="367" spans="1:25" s="22" customFormat="1" ht="24" customHeight="1" x14ac:dyDescent="0.2">
      <c r="A367" s="247"/>
      <c r="B367" s="23"/>
      <c r="C367" s="24"/>
      <c r="D367" s="24"/>
      <c r="E367" s="24"/>
      <c r="F367" s="30"/>
      <c r="G367" s="24"/>
      <c r="H367" s="24"/>
      <c r="I367" s="24"/>
      <c r="J367" s="24"/>
      <c r="K367" s="24"/>
      <c r="L367" s="24"/>
      <c r="M367" s="24"/>
      <c r="N367" s="24"/>
      <c r="O367" s="24"/>
      <c r="P367" s="24"/>
      <c r="Q367" s="24"/>
      <c r="R367" s="24"/>
      <c r="S367" s="24"/>
      <c r="T367" s="24"/>
      <c r="U367" s="199"/>
      <c r="V367" s="193"/>
      <c r="W367" s="193"/>
      <c r="X367" s="193"/>
      <c r="Y367" s="193"/>
    </row>
    <row r="368" spans="1:25" s="22" customFormat="1" ht="24" customHeight="1" x14ac:dyDescent="0.2">
      <c r="A368" s="247"/>
      <c r="B368" s="23"/>
      <c r="C368" s="24"/>
      <c r="D368" s="24"/>
      <c r="E368" s="24"/>
      <c r="F368" s="30"/>
      <c r="G368" s="24"/>
      <c r="H368" s="24"/>
      <c r="I368" s="24"/>
      <c r="J368" s="24"/>
      <c r="K368" s="24"/>
      <c r="L368" s="24"/>
      <c r="M368" s="24"/>
      <c r="N368" s="24"/>
      <c r="O368" s="24"/>
      <c r="P368" s="24"/>
      <c r="Q368" s="24"/>
      <c r="R368" s="24"/>
      <c r="S368" s="24"/>
      <c r="T368" s="24"/>
      <c r="U368" s="199"/>
      <c r="V368" s="193"/>
      <c r="W368" s="193"/>
      <c r="X368" s="193"/>
      <c r="Y368" s="193"/>
    </row>
    <row r="369" spans="1:25" s="22" customFormat="1" ht="15.75" customHeight="1" x14ac:dyDescent="0.2">
      <c r="A369" s="247"/>
      <c r="B369" s="23"/>
      <c r="C369" s="24"/>
      <c r="D369" s="24"/>
      <c r="E369" s="24"/>
      <c r="F369" s="30"/>
      <c r="G369" s="24"/>
      <c r="H369" s="24"/>
      <c r="I369" s="24"/>
      <c r="J369" s="24"/>
      <c r="K369" s="24"/>
      <c r="L369" s="24"/>
      <c r="M369" s="24"/>
      <c r="N369" s="24"/>
      <c r="O369" s="24"/>
      <c r="P369" s="24"/>
      <c r="Q369" s="24"/>
      <c r="R369" s="24"/>
      <c r="S369" s="24"/>
      <c r="T369" s="24"/>
      <c r="U369" s="199"/>
      <c r="V369" s="193"/>
      <c r="W369" s="193"/>
      <c r="X369" s="193"/>
      <c r="Y369" s="193"/>
    </row>
    <row r="370" spans="1:25" s="22" customFormat="1" ht="13.5" customHeight="1" x14ac:dyDescent="0.2">
      <c r="A370" s="247"/>
      <c r="B370" s="23"/>
      <c r="C370" s="24"/>
      <c r="D370" s="24"/>
      <c r="E370" s="24"/>
      <c r="F370" s="30"/>
      <c r="G370" s="24"/>
      <c r="H370" s="24"/>
      <c r="I370" s="24"/>
      <c r="J370" s="24"/>
      <c r="K370" s="24"/>
      <c r="L370" s="24"/>
      <c r="M370" s="24"/>
      <c r="N370" s="24"/>
      <c r="O370" s="24"/>
      <c r="P370" s="24"/>
      <c r="Q370" s="24"/>
      <c r="R370" s="24"/>
      <c r="S370" s="24"/>
      <c r="T370" s="24"/>
      <c r="U370" s="199"/>
      <c r="V370" s="193"/>
      <c r="W370" s="193"/>
      <c r="X370" s="193"/>
      <c r="Y370" s="193"/>
    </row>
    <row r="371" spans="1:25" s="22" customFormat="1" ht="28.5" customHeight="1" x14ac:dyDescent="0.2">
      <c r="A371" s="247"/>
      <c r="B371" s="23"/>
      <c r="C371" s="24"/>
      <c r="D371" s="24"/>
      <c r="E371" s="24"/>
      <c r="F371" s="30"/>
      <c r="G371" s="24"/>
      <c r="H371" s="24"/>
      <c r="I371" s="24"/>
      <c r="J371" s="24"/>
      <c r="K371" s="24"/>
      <c r="L371" s="24"/>
      <c r="M371" s="24"/>
      <c r="N371" s="24"/>
      <c r="O371" s="24"/>
      <c r="P371" s="24"/>
      <c r="Q371" s="24"/>
      <c r="R371" s="24"/>
      <c r="S371" s="24"/>
      <c r="T371" s="24"/>
      <c r="U371" s="199"/>
      <c r="V371" s="193"/>
      <c r="W371" s="193"/>
      <c r="X371" s="193"/>
      <c r="Y371" s="193"/>
    </row>
    <row r="372" spans="1:25" s="22" customFormat="1" ht="28.5" customHeight="1" x14ac:dyDescent="0.2">
      <c r="A372" s="247"/>
      <c r="B372" s="23"/>
      <c r="C372" s="24"/>
      <c r="D372" s="24"/>
      <c r="E372" s="24"/>
      <c r="F372" s="30"/>
      <c r="G372" s="24"/>
      <c r="H372" s="24"/>
      <c r="I372" s="24"/>
      <c r="J372" s="24"/>
      <c r="K372" s="24"/>
      <c r="L372" s="24"/>
      <c r="M372" s="24"/>
      <c r="N372" s="24"/>
      <c r="O372" s="24"/>
      <c r="P372" s="24"/>
      <c r="Q372" s="24"/>
      <c r="R372" s="24"/>
      <c r="S372" s="24"/>
      <c r="T372" s="24"/>
      <c r="U372" s="199"/>
      <c r="V372" s="193"/>
      <c r="W372" s="193"/>
      <c r="X372" s="193"/>
      <c r="Y372" s="193"/>
    </row>
    <row r="373" spans="1:25" s="22" customFormat="1" ht="14.25" x14ac:dyDescent="0.2">
      <c r="A373" s="247"/>
      <c r="B373" s="23"/>
      <c r="C373" s="24"/>
      <c r="D373" s="24"/>
      <c r="E373" s="24"/>
      <c r="F373" s="30"/>
      <c r="G373" s="24"/>
      <c r="H373" s="24"/>
      <c r="I373" s="24"/>
      <c r="J373" s="24"/>
      <c r="K373" s="24"/>
      <c r="L373" s="24"/>
      <c r="M373" s="24"/>
      <c r="N373" s="24"/>
      <c r="O373" s="24"/>
      <c r="P373" s="24"/>
      <c r="Q373" s="24"/>
      <c r="R373" s="24"/>
      <c r="S373" s="24"/>
      <c r="T373" s="24"/>
      <c r="U373" s="199"/>
      <c r="V373" s="193"/>
      <c r="W373" s="193"/>
      <c r="X373" s="193"/>
      <c r="Y373" s="193"/>
    </row>
    <row r="374" spans="1:25" s="22" customFormat="1" ht="14.25" x14ac:dyDescent="0.2">
      <c r="A374" s="247"/>
      <c r="B374" s="23"/>
      <c r="C374" s="24"/>
      <c r="D374" s="24"/>
      <c r="E374" s="24"/>
      <c r="F374" s="30"/>
      <c r="G374" s="24"/>
      <c r="H374" s="24"/>
      <c r="I374" s="24"/>
      <c r="J374" s="24"/>
      <c r="K374" s="24"/>
      <c r="L374" s="24"/>
      <c r="M374" s="24"/>
      <c r="N374" s="24"/>
      <c r="O374" s="24"/>
      <c r="P374" s="24"/>
      <c r="Q374" s="24"/>
      <c r="R374" s="24"/>
      <c r="S374" s="24"/>
      <c r="T374" s="24"/>
      <c r="U374" s="199"/>
      <c r="V374" s="193"/>
      <c r="W374" s="193"/>
      <c r="X374" s="193"/>
      <c r="Y374" s="193"/>
    </row>
    <row r="375" spans="1:25" s="22" customFormat="1" ht="17.25" customHeight="1" x14ac:dyDescent="0.2">
      <c r="A375" s="247"/>
      <c r="B375" s="23"/>
      <c r="C375" s="24"/>
      <c r="D375" s="24"/>
      <c r="E375" s="24"/>
      <c r="F375" s="30"/>
      <c r="G375" s="24"/>
      <c r="H375" s="24"/>
      <c r="I375" s="24"/>
      <c r="J375" s="24"/>
      <c r="K375" s="24"/>
      <c r="L375" s="24"/>
      <c r="M375" s="24"/>
      <c r="N375" s="24"/>
      <c r="O375" s="24"/>
      <c r="P375" s="24"/>
      <c r="Q375" s="24"/>
      <c r="R375" s="24"/>
      <c r="S375" s="24"/>
      <c r="T375" s="24"/>
      <c r="U375" s="199"/>
      <c r="V375" s="193"/>
      <c r="W375" s="193"/>
      <c r="X375" s="193"/>
      <c r="Y375" s="193"/>
    </row>
    <row r="376" spans="1:25" s="22" customFormat="1" ht="14.25" x14ac:dyDescent="0.2">
      <c r="A376" s="247"/>
      <c r="B376" s="23"/>
      <c r="C376" s="24"/>
      <c r="D376" s="24"/>
      <c r="E376" s="24"/>
      <c r="F376" s="30"/>
      <c r="G376" s="24"/>
      <c r="H376" s="24"/>
      <c r="I376" s="24"/>
      <c r="J376" s="24"/>
      <c r="K376" s="24"/>
      <c r="L376" s="24"/>
      <c r="M376" s="24"/>
      <c r="N376" s="24"/>
      <c r="O376" s="24"/>
      <c r="P376" s="24"/>
      <c r="Q376" s="24"/>
      <c r="R376" s="24"/>
      <c r="S376" s="24"/>
      <c r="T376" s="24"/>
      <c r="U376" s="199"/>
      <c r="V376" s="193"/>
      <c r="W376" s="193"/>
      <c r="X376" s="193"/>
      <c r="Y376" s="193"/>
    </row>
    <row r="377" spans="1:25" s="22" customFormat="1" ht="14.25" x14ac:dyDescent="0.2">
      <c r="A377" s="247"/>
      <c r="B377" s="23"/>
      <c r="C377" s="24"/>
      <c r="D377" s="24"/>
      <c r="E377" s="24"/>
      <c r="F377" s="30"/>
      <c r="G377" s="24"/>
      <c r="H377" s="24"/>
      <c r="I377" s="24"/>
      <c r="J377" s="24"/>
      <c r="K377" s="24"/>
      <c r="L377" s="24"/>
      <c r="M377" s="24"/>
      <c r="N377" s="24"/>
      <c r="O377" s="24"/>
      <c r="P377" s="24"/>
      <c r="Q377" s="24"/>
      <c r="R377" s="24"/>
      <c r="S377" s="24"/>
      <c r="T377" s="24"/>
      <c r="U377" s="199"/>
      <c r="V377" s="193"/>
      <c r="W377" s="193"/>
      <c r="X377" s="193"/>
      <c r="Y377" s="193"/>
    </row>
    <row r="378" spans="1:25" s="22" customFormat="1" ht="13.9" customHeight="1" x14ac:dyDescent="0.2">
      <c r="A378" s="247"/>
      <c r="B378" s="23"/>
      <c r="C378" s="24"/>
      <c r="D378" s="24"/>
      <c r="E378" s="24"/>
      <c r="F378" s="30"/>
      <c r="G378" s="24"/>
      <c r="H378" s="24"/>
      <c r="I378" s="24"/>
      <c r="J378" s="24"/>
      <c r="K378" s="24"/>
      <c r="L378" s="24"/>
      <c r="M378" s="24"/>
      <c r="N378" s="24"/>
      <c r="O378" s="24"/>
      <c r="P378" s="24"/>
      <c r="Q378" s="24"/>
      <c r="R378" s="24"/>
      <c r="S378" s="24"/>
      <c r="T378" s="24"/>
      <c r="U378" s="199"/>
      <c r="V378" s="193"/>
      <c r="W378" s="193"/>
      <c r="X378" s="193"/>
      <c r="Y378" s="193"/>
    </row>
    <row r="379" spans="1:25" s="22" customFormat="1" ht="27.6" customHeight="1" x14ac:dyDescent="0.2">
      <c r="A379" s="247"/>
      <c r="B379" s="23"/>
      <c r="C379" s="24"/>
      <c r="D379" s="24"/>
      <c r="E379" s="24"/>
      <c r="F379" s="30"/>
      <c r="G379" s="24"/>
      <c r="H379" s="24"/>
      <c r="I379" s="24"/>
      <c r="J379" s="24"/>
      <c r="K379" s="24"/>
      <c r="L379" s="24"/>
      <c r="M379" s="24"/>
      <c r="N379" s="24"/>
      <c r="O379" s="24"/>
      <c r="P379" s="24"/>
      <c r="Q379" s="24"/>
      <c r="R379" s="24"/>
      <c r="S379" s="24"/>
      <c r="T379" s="24"/>
      <c r="U379" s="199"/>
      <c r="V379" s="193"/>
      <c r="W379" s="193"/>
      <c r="X379" s="193"/>
      <c r="Y379" s="193"/>
    </row>
    <row r="380" spans="1:25" s="22" customFormat="1" ht="38.25" customHeight="1" x14ac:dyDescent="0.2">
      <c r="A380" s="247"/>
      <c r="B380" s="23"/>
      <c r="C380" s="24"/>
      <c r="D380" s="24"/>
      <c r="E380" s="24"/>
      <c r="F380" s="30"/>
      <c r="G380" s="24"/>
      <c r="H380" s="24"/>
      <c r="I380" s="24"/>
      <c r="J380" s="24"/>
      <c r="K380" s="24"/>
      <c r="L380" s="24"/>
      <c r="M380" s="24"/>
      <c r="N380" s="24"/>
      <c r="O380" s="24"/>
      <c r="P380" s="24"/>
      <c r="Q380" s="24"/>
      <c r="R380" s="24"/>
      <c r="S380" s="24"/>
      <c r="T380" s="24"/>
      <c r="U380" s="199"/>
      <c r="V380" s="193"/>
      <c r="W380" s="193"/>
      <c r="X380" s="193"/>
      <c r="Y380" s="193"/>
    </row>
    <row r="381" spans="1:25" s="22" customFormat="1" ht="21.75" customHeight="1" x14ac:dyDescent="0.2">
      <c r="A381" s="247"/>
      <c r="B381" s="23"/>
      <c r="C381" s="24"/>
      <c r="D381" s="24"/>
      <c r="E381" s="24"/>
      <c r="F381" s="30"/>
      <c r="G381" s="24"/>
      <c r="H381" s="24"/>
      <c r="I381" s="24"/>
      <c r="J381" s="24"/>
      <c r="K381" s="24"/>
      <c r="L381" s="24"/>
      <c r="M381" s="24"/>
      <c r="N381" s="24"/>
      <c r="O381" s="24"/>
      <c r="P381" s="24"/>
      <c r="Q381" s="24"/>
      <c r="R381" s="24"/>
      <c r="S381" s="24"/>
      <c r="T381" s="24"/>
      <c r="U381" s="199"/>
      <c r="V381" s="193"/>
      <c r="W381" s="193"/>
      <c r="X381" s="193"/>
      <c r="Y381" s="193"/>
    </row>
    <row r="382" spans="1:25" s="22" customFormat="1" ht="14.25" x14ac:dyDescent="0.2">
      <c r="A382" s="247"/>
      <c r="B382" s="23"/>
      <c r="C382" s="24"/>
      <c r="D382" s="24"/>
      <c r="E382" s="24"/>
      <c r="F382" s="30"/>
      <c r="G382" s="24"/>
      <c r="H382" s="24"/>
      <c r="I382" s="24"/>
      <c r="J382" s="24"/>
      <c r="K382" s="24"/>
      <c r="L382" s="24"/>
      <c r="M382" s="24"/>
      <c r="N382" s="24"/>
      <c r="O382" s="24"/>
      <c r="P382" s="24"/>
      <c r="Q382" s="24"/>
      <c r="R382" s="24"/>
      <c r="S382" s="24"/>
      <c r="T382" s="24"/>
      <c r="U382" s="199"/>
      <c r="V382" s="193"/>
      <c r="W382" s="193"/>
      <c r="X382" s="193"/>
      <c r="Y382" s="193"/>
    </row>
    <row r="383" spans="1:25" s="22" customFormat="1" ht="24" customHeight="1" x14ac:dyDescent="0.2">
      <c r="A383" s="247"/>
      <c r="B383" s="23"/>
      <c r="C383" s="24"/>
      <c r="D383" s="24"/>
      <c r="E383" s="24"/>
      <c r="F383" s="30"/>
      <c r="G383" s="24"/>
      <c r="H383" s="24"/>
      <c r="I383" s="24"/>
      <c r="J383" s="24"/>
      <c r="K383" s="24"/>
      <c r="L383" s="24"/>
      <c r="M383" s="24"/>
      <c r="N383" s="24"/>
      <c r="O383" s="24"/>
      <c r="P383" s="24"/>
      <c r="Q383" s="24"/>
      <c r="R383" s="24"/>
      <c r="S383" s="24"/>
      <c r="T383" s="24"/>
      <c r="U383" s="199"/>
      <c r="V383" s="193"/>
      <c r="W383" s="193"/>
      <c r="X383" s="193"/>
      <c r="Y383" s="193"/>
    </row>
    <row r="384" spans="1:25" s="22" customFormat="1" ht="24" customHeight="1" x14ac:dyDescent="0.2">
      <c r="A384" s="247"/>
      <c r="B384" s="23"/>
      <c r="C384" s="24"/>
      <c r="D384" s="24"/>
      <c r="E384" s="24"/>
      <c r="F384" s="30"/>
      <c r="G384" s="24"/>
      <c r="H384" s="24"/>
      <c r="I384" s="24"/>
      <c r="J384" s="24"/>
      <c r="K384" s="24"/>
      <c r="L384" s="24"/>
      <c r="M384" s="24"/>
      <c r="N384" s="24"/>
      <c r="O384" s="24"/>
      <c r="P384" s="24"/>
      <c r="Q384" s="24"/>
      <c r="R384" s="24"/>
      <c r="S384" s="24"/>
      <c r="T384" s="24"/>
      <c r="U384" s="199"/>
      <c r="V384" s="193"/>
      <c r="W384" s="193"/>
      <c r="X384" s="193"/>
      <c r="Y384" s="193"/>
    </row>
    <row r="385" spans="1:25" s="22" customFormat="1" ht="22.5" customHeight="1" x14ac:dyDescent="0.2">
      <c r="A385" s="247"/>
      <c r="B385" s="23"/>
      <c r="C385" s="24"/>
      <c r="D385" s="24"/>
      <c r="E385" s="24"/>
      <c r="F385" s="30"/>
      <c r="G385" s="24"/>
      <c r="H385" s="24"/>
      <c r="I385" s="24"/>
      <c r="J385" s="24"/>
      <c r="K385" s="24"/>
      <c r="L385" s="24"/>
      <c r="M385" s="24"/>
      <c r="N385" s="24"/>
      <c r="O385" s="24"/>
      <c r="P385" s="24"/>
      <c r="Q385" s="24"/>
      <c r="R385" s="24"/>
      <c r="S385" s="24"/>
      <c r="T385" s="24"/>
      <c r="U385" s="199"/>
      <c r="V385" s="193"/>
      <c r="W385" s="193"/>
      <c r="X385" s="193"/>
      <c r="Y385" s="193"/>
    </row>
    <row r="386" spans="1:25" s="22" customFormat="1" ht="30.75" customHeight="1" x14ac:dyDescent="0.2">
      <c r="A386" s="247"/>
      <c r="B386" s="23"/>
      <c r="C386" s="24"/>
      <c r="D386" s="24"/>
      <c r="E386" s="24"/>
      <c r="F386" s="30"/>
      <c r="G386" s="24"/>
      <c r="H386" s="24"/>
      <c r="I386" s="24"/>
      <c r="J386" s="24"/>
      <c r="K386" s="24"/>
      <c r="L386" s="24"/>
      <c r="M386" s="24"/>
      <c r="N386" s="24"/>
      <c r="O386" s="24"/>
      <c r="P386" s="24"/>
      <c r="Q386" s="24"/>
      <c r="R386" s="24"/>
      <c r="S386" s="24"/>
      <c r="T386" s="24"/>
      <c r="U386" s="199"/>
      <c r="V386" s="193"/>
      <c r="W386" s="193"/>
      <c r="X386" s="193"/>
      <c r="Y386" s="193"/>
    </row>
    <row r="387" spans="1:25" s="22" customFormat="1" ht="21.75" customHeight="1" x14ac:dyDescent="0.2">
      <c r="A387" s="247"/>
      <c r="B387" s="23"/>
      <c r="C387" s="24"/>
      <c r="D387" s="24"/>
      <c r="E387" s="24"/>
      <c r="F387" s="30"/>
      <c r="G387" s="24"/>
      <c r="H387" s="24"/>
      <c r="I387" s="24"/>
      <c r="J387" s="24"/>
      <c r="K387" s="24"/>
      <c r="L387" s="24"/>
      <c r="M387" s="24"/>
      <c r="N387" s="24"/>
      <c r="O387" s="24"/>
      <c r="P387" s="24"/>
      <c r="Q387" s="24"/>
      <c r="R387" s="24"/>
      <c r="S387" s="24"/>
      <c r="T387" s="24"/>
      <c r="U387" s="199"/>
      <c r="V387" s="193"/>
      <c r="W387" s="193"/>
      <c r="X387" s="193"/>
      <c r="Y387" s="193"/>
    </row>
    <row r="388" spans="1:25" s="22" customFormat="1" ht="21.75" customHeight="1" x14ac:dyDescent="0.2">
      <c r="A388" s="247"/>
      <c r="B388" s="23"/>
      <c r="C388" s="24"/>
      <c r="D388" s="24"/>
      <c r="E388" s="24"/>
      <c r="F388" s="30"/>
      <c r="G388" s="24"/>
      <c r="H388" s="24"/>
      <c r="I388" s="24"/>
      <c r="J388" s="24"/>
      <c r="K388" s="24"/>
      <c r="L388" s="24"/>
      <c r="M388" s="24"/>
      <c r="N388" s="24"/>
      <c r="O388" s="24"/>
      <c r="P388" s="24"/>
      <c r="Q388" s="24"/>
      <c r="R388" s="24"/>
      <c r="S388" s="24"/>
      <c r="T388" s="24"/>
      <c r="U388" s="199"/>
      <c r="V388" s="193"/>
      <c r="W388" s="193"/>
      <c r="X388" s="193"/>
      <c r="Y388" s="193"/>
    </row>
    <row r="389" spans="1:25" s="22" customFormat="1" ht="14.25" x14ac:dyDescent="0.2">
      <c r="A389" s="247"/>
      <c r="B389" s="23"/>
      <c r="C389" s="24"/>
      <c r="D389" s="24"/>
      <c r="E389" s="24"/>
      <c r="F389" s="30"/>
      <c r="G389" s="24"/>
      <c r="H389" s="24"/>
      <c r="I389" s="24"/>
      <c r="J389" s="24"/>
      <c r="K389" s="24"/>
      <c r="L389" s="24"/>
      <c r="M389" s="24"/>
      <c r="N389" s="24"/>
      <c r="O389" s="24"/>
      <c r="P389" s="24"/>
      <c r="Q389" s="24"/>
      <c r="R389" s="24"/>
      <c r="S389" s="24"/>
      <c r="T389" s="24"/>
      <c r="U389" s="199"/>
      <c r="V389" s="193"/>
      <c r="W389" s="193"/>
      <c r="X389" s="193"/>
      <c r="Y389" s="193"/>
    </row>
    <row r="390" spans="1:25" s="22" customFormat="1" ht="14.25" x14ac:dyDescent="0.2">
      <c r="A390" s="247"/>
      <c r="B390" s="23"/>
      <c r="C390" s="24"/>
      <c r="D390" s="24"/>
      <c r="E390" s="24"/>
      <c r="F390" s="30"/>
      <c r="G390" s="24"/>
      <c r="H390" s="24"/>
      <c r="I390" s="24"/>
      <c r="J390" s="24"/>
      <c r="K390" s="24"/>
      <c r="L390" s="24"/>
      <c r="M390" s="24"/>
      <c r="N390" s="24"/>
      <c r="O390" s="24"/>
      <c r="P390" s="24"/>
      <c r="Q390" s="24"/>
      <c r="R390" s="24"/>
      <c r="S390" s="24"/>
      <c r="T390" s="24"/>
      <c r="U390" s="199"/>
      <c r="V390" s="193"/>
      <c r="W390" s="193"/>
      <c r="X390" s="193"/>
      <c r="Y390" s="193"/>
    </row>
    <row r="391" spans="1:25" s="22" customFormat="1" ht="15" customHeight="1" x14ac:dyDescent="0.2">
      <c r="A391" s="247"/>
      <c r="B391" s="23"/>
      <c r="C391" s="24"/>
      <c r="D391" s="24"/>
      <c r="E391" s="24"/>
      <c r="F391" s="30"/>
      <c r="G391" s="24"/>
      <c r="H391" s="24"/>
      <c r="I391" s="24"/>
      <c r="J391" s="24"/>
      <c r="K391" s="24"/>
      <c r="L391" s="24"/>
      <c r="M391" s="24"/>
      <c r="N391" s="24"/>
      <c r="O391" s="24"/>
      <c r="P391" s="24"/>
      <c r="Q391" s="24"/>
      <c r="R391" s="24"/>
      <c r="S391" s="24"/>
      <c r="T391" s="24"/>
      <c r="U391" s="199"/>
      <c r="V391" s="193"/>
      <c r="W391" s="193"/>
      <c r="X391" s="193"/>
      <c r="Y391" s="193"/>
    </row>
    <row r="392" spans="1:25" s="22" customFormat="1" ht="21" customHeight="1" x14ac:dyDescent="0.2">
      <c r="A392" s="247"/>
      <c r="B392" s="23"/>
      <c r="C392" s="24"/>
      <c r="D392" s="24"/>
      <c r="E392" s="24"/>
      <c r="F392" s="30"/>
      <c r="G392" s="24"/>
      <c r="H392" s="24"/>
      <c r="I392" s="24"/>
      <c r="J392" s="24"/>
      <c r="K392" s="24"/>
      <c r="L392" s="24"/>
      <c r="M392" s="24"/>
      <c r="N392" s="24"/>
      <c r="O392" s="24"/>
      <c r="P392" s="24"/>
      <c r="Q392" s="24"/>
      <c r="R392" s="24"/>
      <c r="S392" s="24"/>
      <c r="T392" s="24"/>
      <c r="U392" s="199"/>
      <c r="V392" s="193"/>
      <c r="W392" s="193"/>
      <c r="X392" s="193"/>
      <c r="Y392" s="193"/>
    </row>
    <row r="393" spans="1:25" s="22" customFormat="1" ht="24" customHeight="1" x14ac:dyDescent="0.2">
      <c r="A393" s="247"/>
      <c r="B393" s="23"/>
      <c r="C393" s="24"/>
      <c r="D393" s="24"/>
      <c r="E393" s="24"/>
      <c r="F393" s="30"/>
      <c r="G393" s="24"/>
      <c r="H393" s="24"/>
      <c r="I393" s="24"/>
      <c r="J393" s="24"/>
      <c r="K393" s="24"/>
      <c r="L393" s="24"/>
      <c r="M393" s="24"/>
      <c r="N393" s="24"/>
      <c r="O393" s="24"/>
      <c r="P393" s="24"/>
      <c r="Q393" s="24"/>
      <c r="R393" s="24"/>
      <c r="S393" s="24"/>
      <c r="T393" s="24"/>
      <c r="U393" s="199"/>
      <c r="V393" s="193"/>
      <c r="W393" s="193"/>
      <c r="X393" s="193"/>
      <c r="Y393" s="193"/>
    </row>
    <row r="394" spans="1:25" s="22" customFormat="1" ht="40.5" customHeight="1" x14ac:dyDescent="0.2">
      <c r="A394" s="247"/>
      <c r="B394" s="23"/>
      <c r="C394" s="24"/>
      <c r="D394" s="24"/>
      <c r="E394" s="24"/>
      <c r="F394" s="30"/>
      <c r="G394" s="24"/>
      <c r="H394" s="24"/>
      <c r="I394" s="24"/>
      <c r="J394" s="24"/>
      <c r="K394" s="24"/>
      <c r="L394" s="24"/>
      <c r="M394" s="24"/>
      <c r="N394" s="24"/>
      <c r="O394" s="24"/>
      <c r="P394" s="24"/>
      <c r="Q394" s="24"/>
      <c r="R394" s="24"/>
      <c r="S394" s="24"/>
      <c r="T394" s="24"/>
      <c r="U394" s="199"/>
      <c r="V394" s="193"/>
      <c r="W394" s="193"/>
      <c r="X394" s="193"/>
      <c r="Y394" s="193"/>
    </row>
    <row r="395" spans="1:25" s="22" customFormat="1" ht="22.5" customHeight="1" x14ac:dyDescent="0.2">
      <c r="A395" s="247"/>
      <c r="B395" s="23"/>
      <c r="C395" s="24"/>
      <c r="D395" s="24"/>
      <c r="E395" s="24"/>
      <c r="F395" s="30"/>
      <c r="G395" s="24"/>
      <c r="H395" s="24"/>
      <c r="I395" s="24"/>
      <c r="J395" s="24"/>
      <c r="K395" s="24"/>
      <c r="L395" s="24"/>
      <c r="M395" s="24"/>
      <c r="N395" s="24"/>
      <c r="O395" s="24"/>
      <c r="P395" s="24"/>
      <c r="Q395" s="24"/>
      <c r="R395" s="24"/>
      <c r="S395" s="24"/>
      <c r="T395" s="24"/>
      <c r="U395" s="199"/>
      <c r="V395" s="193"/>
      <c r="W395" s="193"/>
      <c r="X395" s="193"/>
      <c r="Y395" s="193"/>
    </row>
    <row r="396" spans="1:25" s="22" customFormat="1" ht="22.5" customHeight="1" x14ac:dyDescent="0.2">
      <c r="A396" s="247"/>
      <c r="B396" s="23"/>
      <c r="C396" s="24"/>
      <c r="D396" s="24"/>
      <c r="E396" s="24"/>
      <c r="F396" s="30"/>
      <c r="G396" s="24"/>
      <c r="H396" s="24"/>
      <c r="I396" s="24"/>
      <c r="J396" s="24"/>
      <c r="K396" s="24"/>
      <c r="L396" s="24"/>
      <c r="M396" s="24"/>
      <c r="N396" s="24"/>
      <c r="O396" s="24"/>
      <c r="P396" s="24"/>
      <c r="Q396" s="24"/>
      <c r="R396" s="24"/>
      <c r="S396" s="24"/>
      <c r="T396" s="24"/>
      <c r="U396" s="199"/>
      <c r="V396" s="193"/>
      <c r="W396" s="193"/>
      <c r="X396" s="193"/>
      <c r="Y396" s="193"/>
    </row>
    <row r="397" spans="1:25" s="22" customFormat="1" ht="22.5" customHeight="1" x14ac:dyDescent="0.2">
      <c r="A397" s="247"/>
      <c r="B397" s="23"/>
      <c r="C397" s="24"/>
      <c r="D397" s="24"/>
      <c r="E397" s="24"/>
      <c r="F397" s="30"/>
      <c r="G397" s="24"/>
      <c r="H397" s="24"/>
      <c r="I397" s="24"/>
      <c r="J397" s="24"/>
      <c r="K397" s="24"/>
      <c r="L397" s="24"/>
      <c r="M397" s="24"/>
      <c r="N397" s="24"/>
      <c r="O397" s="24"/>
      <c r="P397" s="24"/>
      <c r="Q397" s="24"/>
      <c r="R397" s="24"/>
      <c r="S397" s="24"/>
      <c r="T397" s="24"/>
      <c r="U397" s="199"/>
      <c r="V397" s="193"/>
      <c r="W397" s="193"/>
      <c r="X397" s="193"/>
      <c r="Y397" s="193"/>
    </row>
    <row r="398" spans="1:25" s="22" customFormat="1" ht="22.5" customHeight="1" x14ac:dyDescent="0.2">
      <c r="A398" s="247"/>
      <c r="B398" s="23"/>
      <c r="C398" s="24"/>
      <c r="D398" s="24"/>
      <c r="E398" s="24"/>
      <c r="F398" s="30"/>
      <c r="G398" s="24"/>
      <c r="H398" s="24"/>
      <c r="I398" s="24"/>
      <c r="J398" s="24"/>
      <c r="K398" s="24"/>
      <c r="L398" s="24"/>
      <c r="M398" s="24"/>
      <c r="N398" s="24"/>
      <c r="O398" s="24"/>
      <c r="P398" s="24"/>
      <c r="Q398" s="24"/>
      <c r="R398" s="24"/>
      <c r="S398" s="24"/>
      <c r="T398" s="24"/>
      <c r="U398" s="199"/>
      <c r="V398" s="193"/>
      <c r="W398" s="193"/>
      <c r="X398" s="193"/>
      <c r="Y398" s="193"/>
    </row>
    <row r="399" spans="1:25" s="22" customFormat="1" ht="22.5" customHeight="1" x14ac:dyDescent="0.2">
      <c r="A399" s="247"/>
      <c r="B399" s="23"/>
      <c r="C399" s="24"/>
      <c r="D399" s="24"/>
      <c r="E399" s="24"/>
      <c r="F399" s="30"/>
      <c r="G399" s="24"/>
      <c r="H399" s="24"/>
      <c r="I399" s="24"/>
      <c r="J399" s="24"/>
      <c r="K399" s="24"/>
      <c r="L399" s="24"/>
      <c r="M399" s="24"/>
      <c r="N399" s="24"/>
      <c r="O399" s="24"/>
      <c r="P399" s="24"/>
      <c r="Q399" s="24"/>
      <c r="R399" s="24"/>
      <c r="S399" s="24"/>
      <c r="T399" s="24"/>
      <c r="U399" s="199"/>
      <c r="V399" s="193"/>
      <c r="W399" s="193"/>
      <c r="X399" s="193"/>
      <c r="Y399" s="193"/>
    </row>
    <row r="400" spans="1:25" s="22" customFormat="1" ht="22.5" customHeight="1" x14ac:dyDescent="0.2">
      <c r="A400" s="247"/>
      <c r="B400" s="23"/>
      <c r="C400" s="24"/>
      <c r="D400" s="24"/>
      <c r="E400" s="24"/>
      <c r="F400" s="30"/>
      <c r="G400" s="24"/>
      <c r="H400" s="24"/>
      <c r="I400" s="24"/>
      <c r="J400" s="24"/>
      <c r="K400" s="24"/>
      <c r="L400" s="24"/>
      <c r="M400" s="24"/>
      <c r="N400" s="24"/>
      <c r="O400" s="24"/>
      <c r="P400" s="24"/>
      <c r="Q400" s="24"/>
      <c r="R400" s="24"/>
      <c r="S400" s="24"/>
      <c r="T400" s="24"/>
      <c r="U400" s="199"/>
      <c r="V400" s="193"/>
      <c r="W400" s="193"/>
      <c r="X400" s="193"/>
      <c r="Y400" s="193"/>
    </row>
  </sheetData>
  <mergeCells count="517">
    <mergeCell ref="A297:A299"/>
    <mergeCell ref="A300:A302"/>
    <mergeCell ref="A279:A281"/>
    <mergeCell ref="A270:A272"/>
    <mergeCell ref="A273:A275"/>
    <mergeCell ref="A276:A278"/>
    <mergeCell ref="A282:A284"/>
    <mergeCell ref="A285:A287"/>
    <mergeCell ref="A288:A290"/>
    <mergeCell ref="A291:A293"/>
    <mergeCell ref="A294:A296"/>
    <mergeCell ref="B171:E173"/>
    <mergeCell ref="F171:F173"/>
    <mergeCell ref="B174:E176"/>
    <mergeCell ref="F174:F176"/>
    <mergeCell ref="B177:E179"/>
    <mergeCell ref="F177:F179"/>
    <mergeCell ref="B180:E182"/>
    <mergeCell ref="F180:F182"/>
    <mergeCell ref="B183:E185"/>
    <mergeCell ref="F183:F185"/>
    <mergeCell ref="V270:X270"/>
    <mergeCell ref="B8:D8"/>
    <mergeCell ref="E8:U8"/>
    <mergeCell ref="B9:D9"/>
    <mergeCell ref="E9:U9"/>
    <mergeCell ref="B10:D10"/>
    <mergeCell ref="E10:U10"/>
    <mergeCell ref="B16:D16"/>
    <mergeCell ref="E16:U16"/>
    <mergeCell ref="B17:D17"/>
    <mergeCell ref="E17:U17"/>
    <mergeCell ref="B23:D23"/>
    <mergeCell ref="E23:U23"/>
    <mergeCell ref="B24:U24"/>
    <mergeCell ref="B25:U25"/>
    <mergeCell ref="C26:E26"/>
    <mergeCell ref="H26:N26"/>
    <mergeCell ref="O26:S26"/>
    <mergeCell ref="T26:U26"/>
    <mergeCell ref="B18:D18"/>
    <mergeCell ref="E18:U18"/>
    <mergeCell ref="B19:U19"/>
    <mergeCell ref="B20:U20"/>
    <mergeCell ref="B21:U21"/>
    <mergeCell ref="B2:U2"/>
    <mergeCell ref="B4:D4"/>
    <mergeCell ref="E4:U4"/>
    <mergeCell ref="B7:D7"/>
    <mergeCell ref="E7:U7"/>
    <mergeCell ref="B14:U14"/>
    <mergeCell ref="B15:D15"/>
    <mergeCell ref="E15:U15"/>
    <mergeCell ref="B11:D11"/>
    <mergeCell ref="E11:U11"/>
    <mergeCell ref="B12:D12"/>
    <mergeCell ref="E12:U12"/>
    <mergeCell ref="B13:D13"/>
    <mergeCell ref="E13:U13"/>
    <mergeCell ref="B22:U22"/>
    <mergeCell ref="C30:E30"/>
    <mergeCell ref="U30:U31"/>
    <mergeCell ref="C31:E31"/>
    <mergeCell ref="B32:U32"/>
    <mergeCell ref="C33:E33"/>
    <mergeCell ref="C34:E34"/>
    <mergeCell ref="U34:U35"/>
    <mergeCell ref="C35:E35"/>
    <mergeCell ref="C27:E27"/>
    <mergeCell ref="H27:N27"/>
    <mergeCell ref="O27:S27"/>
    <mergeCell ref="T27:U27"/>
    <mergeCell ref="B28:U28"/>
    <mergeCell ref="C29:E29"/>
    <mergeCell ref="C39:E39"/>
    <mergeCell ref="H39:N39"/>
    <mergeCell ref="O39:S39"/>
    <mergeCell ref="T39:U39"/>
    <mergeCell ref="B40:U40"/>
    <mergeCell ref="C41:E41"/>
    <mergeCell ref="B36:U36"/>
    <mergeCell ref="B37:U37"/>
    <mergeCell ref="C38:E38"/>
    <mergeCell ref="H38:N38"/>
    <mergeCell ref="O38:S38"/>
    <mergeCell ref="T38:U38"/>
    <mergeCell ref="B48:U48"/>
    <mergeCell ref="B49:U49"/>
    <mergeCell ref="C50:E50"/>
    <mergeCell ref="H50:N50"/>
    <mergeCell ref="O50:S50"/>
    <mergeCell ref="T50:U50"/>
    <mergeCell ref="C42:E42"/>
    <mergeCell ref="U42:U43"/>
    <mergeCell ref="C43:E43"/>
    <mergeCell ref="B44:U44"/>
    <mergeCell ref="C45:E45"/>
    <mergeCell ref="C46:E46"/>
    <mergeCell ref="U46:U47"/>
    <mergeCell ref="C47:E47"/>
    <mergeCell ref="C54:E54"/>
    <mergeCell ref="U54:U55"/>
    <mergeCell ref="C55:E55"/>
    <mergeCell ref="B56:U56"/>
    <mergeCell ref="C57:E57"/>
    <mergeCell ref="C58:E58"/>
    <mergeCell ref="U58:U59"/>
    <mergeCell ref="C59:E59"/>
    <mergeCell ref="C51:E51"/>
    <mergeCell ref="H51:N51"/>
    <mergeCell ref="O51:S51"/>
    <mergeCell ref="T51:U51"/>
    <mergeCell ref="B52:U52"/>
    <mergeCell ref="C53:E53"/>
    <mergeCell ref="B60:U60"/>
    <mergeCell ref="B61:E62"/>
    <mergeCell ref="F61:F62"/>
    <mergeCell ref="G61:G62"/>
    <mergeCell ref="H61:H62"/>
    <mergeCell ref="I61:I62"/>
    <mergeCell ref="J61:J62"/>
    <mergeCell ref="K61:K62"/>
    <mergeCell ref="L61:L62"/>
    <mergeCell ref="M61:M62"/>
    <mergeCell ref="U66:U67"/>
    <mergeCell ref="T61:T62"/>
    <mergeCell ref="U61:U62"/>
    <mergeCell ref="U63:U64"/>
    <mergeCell ref="N61:N62"/>
    <mergeCell ref="O61:O62"/>
    <mergeCell ref="P61:P62"/>
    <mergeCell ref="Q61:Q62"/>
    <mergeCell ref="R61:R62"/>
    <mergeCell ref="S61:S62"/>
    <mergeCell ref="B99:U99"/>
    <mergeCell ref="B100:U100"/>
    <mergeCell ref="C101:E101"/>
    <mergeCell ref="H101:N101"/>
    <mergeCell ref="O101:S101"/>
    <mergeCell ref="T101:U101"/>
    <mergeCell ref="B63:E65"/>
    <mergeCell ref="F63:F65"/>
    <mergeCell ref="B66:E68"/>
    <mergeCell ref="F66:F68"/>
    <mergeCell ref="B69:E71"/>
    <mergeCell ref="F69:F71"/>
    <mergeCell ref="U78:U79"/>
    <mergeCell ref="U96:U97"/>
    <mergeCell ref="U72:U73"/>
    <mergeCell ref="U75:U76"/>
    <mergeCell ref="B72:E74"/>
    <mergeCell ref="F72:F74"/>
    <mergeCell ref="B75:E77"/>
    <mergeCell ref="F75:F77"/>
    <mergeCell ref="B78:E80"/>
    <mergeCell ref="F78:F80"/>
    <mergeCell ref="B96:F98"/>
    <mergeCell ref="U69:U70"/>
    <mergeCell ref="C105:E105"/>
    <mergeCell ref="U105:U106"/>
    <mergeCell ref="C106:E106"/>
    <mergeCell ref="B107:U107"/>
    <mergeCell ref="C108:E108"/>
    <mergeCell ref="C109:E109"/>
    <mergeCell ref="U109:U110"/>
    <mergeCell ref="C110:E110"/>
    <mergeCell ref="C102:E102"/>
    <mergeCell ref="H102:N102"/>
    <mergeCell ref="O102:S102"/>
    <mergeCell ref="T102:U102"/>
    <mergeCell ref="B103:U103"/>
    <mergeCell ref="C104:E104"/>
    <mergeCell ref="U117:U118"/>
    <mergeCell ref="U114:U115"/>
    <mergeCell ref="B111:U111"/>
    <mergeCell ref="F112:F113"/>
    <mergeCell ref="G112:G113"/>
    <mergeCell ref="H112:H113"/>
    <mergeCell ref="I112:I113"/>
    <mergeCell ref="J112:J113"/>
    <mergeCell ref="K112:K113"/>
    <mergeCell ref="R112:R113"/>
    <mergeCell ref="S112:S113"/>
    <mergeCell ref="T112:T113"/>
    <mergeCell ref="U112:U113"/>
    <mergeCell ref="L112:L113"/>
    <mergeCell ref="M112:M113"/>
    <mergeCell ref="N112:N113"/>
    <mergeCell ref="O112:O113"/>
    <mergeCell ref="P112:P113"/>
    <mergeCell ref="Q112:Q113"/>
    <mergeCell ref="F114:F116"/>
    <mergeCell ref="B114:E116"/>
    <mergeCell ref="B117:E119"/>
    <mergeCell ref="F117:F119"/>
    <mergeCell ref="B112:E113"/>
    <mergeCell ref="U123:U124"/>
    <mergeCell ref="U126:U127"/>
    <mergeCell ref="U120:U121"/>
    <mergeCell ref="U135:U136"/>
    <mergeCell ref="U138:U139"/>
    <mergeCell ref="U129:U130"/>
    <mergeCell ref="U132:U133"/>
    <mergeCell ref="B129:E131"/>
    <mergeCell ref="F129:F131"/>
    <mergeCell ref="B132:E134"/>
    <mergeCell ref="F132:F134"/>
    <mergeCell ref="B135:E137"/>
    <mergeCell ref="F135:F137"/>
    <mergeCell ref="B138:E140"/>
    <mergeCell ref="F138:F140"/>
    <mergeCell ref="B120:E122"/>
    <mergeCell ref="F120:F122"/>
    <mergeCell ref="B123:E125"/>
    <mergeCell ref="F123:F125"/>
    <mergeCell ref="B126:E128"/>
    <mergeCell ref="F126:F128"/>
    <mergeCell ref="U153:U154"/>
    <mergeCell ref="B156:U156"/>
    <mergeCell ref="B157:U157"/>
    <mergeCell ref="C158:E158"/>
    <mergeCell ref="H158:N158"/>
    <mergeCell ref="O158:S158"/>
    <mergeCell ref="T158:U158"/>
    <mergeCell ref="U141:U142"/>
    <mergeCell ref="U144:U145"/>
    <mergeCell ref="B141:E143"/>
    <mergeCell ref="F141:F143"/>
    <mergeCell ref="B144:E146"/>
    <mergeCell ref="F144:F146"/>
    <mergeCell ref="B153:F155"/>
    <mergeCell ref="B147:E149"/>
    <mergeCell ref="B150:E152"/>
    <mergeCell ref="F147:F149"/>
    <mergeCell ref="F150:F152"/>
    <mergeCell ref="U147:U148"/>
    <mergeCell ref="U150:U151"/>
    <mergeCell ref="C162:E162"/>
    <mergeCell ref="U162:U163"/>
    <mergeCell ref="C163:E163"/>
    <mergeCell ref="B164:U164"/>
    <mergeCell ref="C165:E165"/>
    <mergeCell ref="C166:E166"/>
    <mergeCell ref="U166:U167"/>
    <mergeCell ref="C167:E167"/>
    <mergeCell ref="C159:E159"/>
    <mergeCell ref="H159:N159"/>
    <mergeCell ref="O159:S159"/>
    <mergeCell ref="T159:U159"/>
    <mergeCell ref="B160:U160"/>
    <mergeCell ref="C161:E161"/>
    <mergeCell ref="B168:U168"/>
    <mergeCell ref="B169:B170"/>
    <mergeCell ref="C169:E170"/>
    <mergeCell ref="F169:F170"/>
    <mergeCell ref="G169:G170"/>
    <mergeCell ref="H169:H170"/>
    <mergeCell ref="I169:I170"/>
    <mergeCell ref="J169:J170"/>
    <mergeCell ref="K169:K170"/>
    <mergeCell ref="L169:L170"/>
    <mergeCell ref="U177:U178"/>
    <mergeCell ref="U174:U175"/>
    <mergeCell ref="S169:S170"/>
    <mergeCell ref="T169:T170"/>
    <mergeCell ref="U169:U170"/>
    <mergeCell ref="U171:U172"/>
    <mergeCell ref="M169:M170"/>
    <mergeCell ref="N169:N170"/>
    <mergeCell ref="O169:O170"/>
    <mergeCell ref="P169:P170"/>
    <mergeCell ref="Q169:Q170"/>
    <mergeCell ref="R169:R170"/>
    <mergeCell ref="U183:U184"/>
    <mergeCell ref="B192:U192"/>
    <mergeCell ref="B193:U193"/>
    <mergeCell ref="C194:E194"/>
    <mergeCell ref="H194:N194"/>
    <mergeCell ref="O194:S194"/>
    <mergeCell ref="T194:U194"/>
    <mergeCell ref="U180:U181"/>
    <mergeCell ref="U189:U190"/>
    <mergeCell ref="U186:U187"/>
    <mergeCell ref="B186:E188"/>
    <mergeCell ref="F186:F188"/>
    <mergeCell ref="B189:F191"/>
    <mergeCell ref="U198:U199"/>
    <mergeCell ref="C199:E199"/>
    <mergeCell ref="C201:E201"/>
    <mergeCell ref="U201:U202"/>
    <mergeCell ref="C202:E202"/>
    <mergeCell ref="C195:E195"/>
    <mergeCell ref="H195:N195"/>
    <mergeCell ref="O195:S195"/>
    <mergeCell ref="T195:U195"/>
    <mergeCell ref="B196:U196"/>
    <mergeCell ref="C197:E197"/>
    <mergeCell ref="B200:U200"/>
    <mergeCell ref="C198:E198"/>
    <mergeCell ref="U208:U209"/>
    <mergeCell ref="U211:U212"/>
    <mergeCell ref="B203:U203"/>
    <mergeCell ref="B204:E204"/>
    <mergeCell ref="U205:U206"/>
    <mergeCell ref="B205:E207"/>
    <mergeCell ref="F205:F207"/>
    <mergeCell ref="B208:E210"/>
    <mergeCell ref="F208:F210"/>
    <mergeCell ref="B211:E213"/>
    <mergeCell ref="F211:F213"/>
    <mergeCell ref="U217:U218"/>
    <mergeCell ref="U220:U221"/>
    <mergeCell ref="U214:U215"/>
    <mergeCell ref="B214:E216"/>
    <mergeCell ref="F214:F216"/>
    <mergeCell ref="B217:E219"/>
    <mergeCell ref="F217:F219"/>
    <mergeCell ref="B220:E222"/>
    <mergeCell ref="F220:F222"/>
    <mergeCell ref="U229:U230"/>
    <mergeCell ref="U232:U233"/>
    <mergeCell ref="U223:U224"/>
    <mergeCell ref="U226:U227"/>
    <mergeCell ref="B223:E225"/>
    <mergeCell ref="F223:F225"/>
    <mergeCell ref="B226:E228"/>
    <mergeCell ref="F226:F228"/>
    <mergeCell ref="B229:E231"/>
    <mergeCell ref="F229:F231"/>
    <mergeCell ref="B232:E234"/>
    <mergeCell ref="F232:F234"/>
    <mergeCell ref="U241:U242"/>
    <mergeCell ref="U244:U245"/>
    <mergeCell ref="U235:U236"/>
    <mergeCell ref="U238:U239"/>
    <mergeCell ref="B235:E237"/>
    <mergeCell ref="F235:F237"/>
    <mergeCell ref="B238:E240"/>
    <mergeCell ref="F238:F240"/>
    <mergeCell ref="B241:E243"/>
    <mergeCell ref="F241:F243"/>
    <mergeCell ref="B244:E246"/>
    <mergeCell ref="F244:F246"/>
    <mergeCell ref="U253:U254"/>
    <mergeCell ref="B255:U255"/>
    <mergeCell ref="B256:U256"/>
    <mergeCell ref="C257:E257"/>
    <mergeCell ref="H257:N257"/>
    <mergeCell ref="O257:S257"/>
    <mergeCell ref="T257:U257"/>
    <mergeCell ref="B253:F254"/>
    <mergeCell ref="U247:U248"/>
    <mergeCell ref="U250:U251"/>
    <mergeCell ref="B247:E249"/>
    <mergeCell ref="F247:F249"/>
    <mergeCell ref="B250:E252"/>
    <mergeCell ref="F250:F252"/>
    <mergeCell ref="U261:U262"/>
    <mergeCell ref="C262:E262"/>
    <mergeCell ref="B263:U263"/>
    <mergeCell ref="C264:E264"/>
    <mergeCell ref="C265:E265"/>
    <mergeCell ref="U265:U266"/>
    <mergeCell ref="C266:E266"/>
    <mergeCell ref="C258:E258"/>
    <mergeCell ref="H258:N258"/>
    <mergeCell ref="O258:S258"/>
    <mergeCell ref="T258:U258"/>
    <mergeCell ref="B259:U259"/>
    <mergeCell ref="C260:E260"/>
    <mergeCell ref="C261:E261"/>
    <mergeCell ref="B267:U267"/>
    <mergeCell ref="B268:E269"/>
    <mergeCell ref="F268:F269"/>
    <mergeCell ref="G268:G269"/>
    <mergeCell ref="H268:H269"/>
    <mergeCell ref="I268:I269"/>
    <mergeCell ref="J268:J269"/>
    <mergeCell ref="K268:K269"/>
    <mergeCell ref="L268:L269"/>
    <mergeCell ref="M268:M269"/>
    <mergeCell ref="T268:T269"/>
    <mergeCell ref="U268:U269"/>
    <mergeCell ref="N268:N269"/>
    <mergeCell ref="O268:O269"/>
    <mergeCell ref="P268:P269"/>
    <mergeCell ref="Q268:Q269"/>
    <mergeCell ref="R268:R269"/>
    <mergeCell ref="S268:S269"/>
    <mergeCell ref="F291:F293"/>
    <mergeCell ref="C309:E309"/>
    <mergeCell ref="H309:N309"/>
    <mergeCell ref="O309:S309"/>
    <mergeCell ref="T309:U309"/>
    <mergeCell ref="F288:F290"/>
    <mergeCell ref="B291:E293"/>
    <mergeCell ref="B294:E296"/>
    <mergeCell ref="F294:F296"/>
    <mergeCell ref="B297:E299"/>
    <mergeCell ref="F297:F299"/>
    <mergeCell ref="B300:E302"/>
    <mergeCell ref="F300:F302"/>
    <mergeCell ref="C308:E308"/>
    <mergeCell ref="H308:N308"/>
    <mergeCell ref="O308:S308"/>
    <mergeCell ref="T308:U308"/>
    <mergeCell ref="U288:U289"/>
    <mergeCell ref="U291:U292"/>
    <mergeCell ref="U279:U280"/>
    <mergeCell ref="U276:U277"/>
    <mergeCell ref="U273:U274"/>
    <mergeCell ref="U300:U301"/>
    <mergeCell ref="U282:U283"/>
    <mergeCell ref="U285:U286"/>
    <mergeCell ref="U303:U304"/>
    <mergeCell ref="U294:U295"/>
    <mergeCell ref="U297:U298"/>
    <mergeCell ref="B330:E332"/>
    <mergeCell ref="B333:E335"/>
    <mergeCell ref="F330:F332"/>
    <mergeCell ref="F333:F335"/>
    <mergeCell ref="J319:J320"/>
    <mergeCell ref="K319:K320"/>
    <mergeCell ref="L319:L320"/>
    <mergeCell ref="C316:E316"/>
    <mergeCell ref="U316:U317"/>
    <mergeCell ref="C317:E317"/>
    <mergeCell ref="N319:N320"/>
    <mergeCell ref="O319:O320"/>
    <mergeCell ref="P319:P320"/>
    <mergeCell ref="B345:E347"/>
    <mergeCell ref="F345:F347"/>
    <mergeCell ref="B310:U310"/>
    <mergeCell ref="C311:E311"/>
    <mergeCell ref="U354:U355"/>
    <mergeCell ref="B318:U318"/>
    <mergeCell ref="U348:U349"/>
    <mergeCell ref="U351:U352"/>
    <mergeCell ref="U342:U343"/>
    <mergeCell ref="U345:U346"/>
    <mergeCell ref="U336:U337"/>
    <mergeCell ref="U339:U340"/>
    <mergeCell ref="M319:M320"/>
    <mergeCell ref="U330:U331"/>
    <mergeCell ref="U333:U334"/>
    <mergeCell ref="U324:U325"/>
    <mergeCell ref="U327:U328"/>
    <mergeCell ref="U321:U322"/>
    <mergeCell ref="B321:E323"/>
    <mergeCell ref="F321:F323"/>
    <mergeCell ref="B324:E326"/>
    <mergeCell ref="F324:F326"/>
    <mergeCell ref="B327:E329"/>
    <mergeCell ref="F327:F329"/>
    <mergeCell ref="C312:E312"/>
    <mergeCell ref="U312:U313"/>
    <mergeCell ref="A171:A173"/>
    <mergeCell ref="A174:A176"/>
    <mergeCell ref="A177:A179"/>
    <mergeCell ref="A180:A182"/>
    <mergeCell ref="A183:A185"/>
    <mergeCell ref="A186:A188"/>
    <mergeCell ref="U270:U271"/>
    <mergeCell ref="B307:U307"/>
    <mergeCell ref="B306:U306"/>
    <mergeCell ref="B270:E272"/>
    <mergeCell ref="F270:F272"/>
    <mergeCell ref="B273:E275"/>
    <mergeCell ref="F273:F275"/>
    <mergeCell ref="B276:E278"/>
    <mergeCell ref="F276:F278"/>
    <mergeCell ref="B279:E281"/>
    <mergeCell ref="F279:F281"/>
    <mergeCell ref="B282:E284"/>
    <mergeCell ref="F282:F284"/>
    <mergeCell ref="B285:E287"/>
    <mergeCell ref="F285:F287"/>
    <mergeCell ref="B288:E290"/>
    <mergeCell ref="B354:F356"/>
    <mergeCell ref="B351:F353"/>
    <mergeCell ref="B303:F305"/>
    <mergeCell ref="B348:E350"/>
    <mergeCell ref="F348:F350"/>
    <mergeCell ref="C313:E313"/>
    <mergeCell ref="B314:U314"/>
    <mergeCell ref="C315:E315"/>
    <mergeCell ref="Q319:Q320"/>
    <mergeCell ref="R319:R320"/>
    <mergeCell ref="S319:S320"/>
    <mergeCell ref="T319:T320"/>
    <mergeCell ref="U319:U320"/>
    <mergeCell ref="B319:E320"/>
    <mergeCell ref="F319:F320"/>
    <mergeCell ref="G319:G320"/>
    <mergeCell ref="H319:H320"/>
    <mergeCell ref="I319:I320"/>
    <mergeCell ref="B336:E338"/>
    <mergeCell ref="F336:F338"/>
    <mergeCell ref="F339:F341"/>
    <mergeCell ref="B339:E341"/>
    <mergeCell ref="B342:E344"/>
    <mergeCell ref="F342:F344"/>
    <mergeCell ref="U90:U91"/>
    <mergeCell ref="U94:U95"/>
    <mergeCell ref="B81:E83"/>
    <mergeCell ref="F81:F83"/>
    <mergeCell ref="B84:E86"/>
    <mergeCell ref="F84:F86"/>
    <mergeCell ref="B87:E89"/>
    <mergeCell ref="F87:F89"/>
    <mergeCell ref="B90:E92"/>
    <mergeCell ref="F90:F92"/>
    <mergeCell ref="B93:E95"/>
    <mergeCell ref="F93:F95"/>
    <mergeCell ref="U81:U82"/>
    <mergeCell ref="U84:U85"/>
    <mergeCell ref="U87:U88"/>
  </mergeCells>
  <pageMargins left="0.25" right="0.25" top="0.75" bottom="0.75" header="0.3" footer="0.3"/>
  <pageSetup scale="48" fitToHeight="0" orientation="landscape" r:id="rId1"/>
  <headerFooter>
    <oddFooter>&amp;C
Presupuesto basado en Resultados 2024 Hoja &amp;P de &amp;N</oddFooter>
  </headerFooter>
  <rowBreaks count="11" manualBreakCount="11">
    <brk id="39" min="1" max="20" man="1"/>
    <brk id="65" min="1" max="20" man="1"/>
    <brk id="110" min="1" max="20" man="1"/>
    <brk id="134" min="1" max="20" man="1"/>
    <brk id="182" min="1" max="20" man="1"/>
    <brk id="207" min="1" max="20" man="1"/>
    <brk id="243" min="1" max="20" man="1"/>
    <brk id="272" min="1" max="20" man="1"/>
    <brk id="299" min="1" max="20" man="1"/>
    <brk id="323" min="1" max="20" man="1"/>
    <brk id="344" min="1"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Z401"/>
  <sheetViews>
    <sheetView showGridLines="0" tabSelected="1" view="pageBreakPreview" topLeftCell="A310" zoomScale="70" zoomScaleNormal="55" zoomScaleSheetLayoutView="70" zoomScalePageLayoutView="50" workbookViewId="0">
      <selection activeCell="S351" sqref="S351"/>
    </sheetView>
  </sheetViews>
  <sheetFormatPr baseColWidth="10" defaultRowHeight="15" x14ac:dyDescent="0.25"/>
  <cols>
    <col min="1" max="1" width="0.140625" style="243" customWidth="1"/>
    <col min="2" max="2" width="22.7109375" style="23" bestFit="1" customWidth="1"/>
    <col min="3" max="3" width="11.42578125" style="24" customWidth="1"/>
    <col min="4" max="4" width="11.42578125" style="24"/>
    <col min="5" max="5" width="15.5703125" style="24" customWidth="1"/>
    <col min="6" max="6" width="22.140625" style="30" bestFit="1" customWidth="1"/>
    <col min="7" max="7" width="18.140625" style="24" customWidth="1"/>
    <col min="8" max="8" width="11.5703125" style="24" bestFit="1" customWidth="1"/>
    <col min="9" max="13" width="10.7109375" style="24" bestFit="1" customWidth="1"/>
    <col min="14" max="14" width="12.7109375" style="24" customWidth="1"/>
    <col min="15" max="19" width="10.7109375" style="24" bestFit="1" customWidth="1"/>
    <col min="20" max="20" width="16.42578125" style="24" customWidth="1"/>
    <col min="21" max="21" width="41.28515625" style="199" bestFit="1" customWidth="1"/>
    <col min="22" max="25" width="11.42578125" style="191"/>
  </cols>
  <sheetData>
    <row r="1" spans="1:21" ht="9" customHeight="1" x14ac:dyDescent="0.25">
      <c r="A1" s="243" t="s">
        <v>117</v>
      </c>
      <c r="B1" s="1"/>
      <c r="C1" s="2"/>
      <c r="D1" s="2"/>
      <c r="E1" s="2"/>
      <c r="F1" s="28"/>
      <c r="G1" s="3"/>
      <c r="H1" s="2"/>
      <c r="I1" s="2"/>
      <c r="J1" s="2"/>
      <c r="K1" s="2"/>
      <c r="L1" s="2"/>
      <c r="M1" s="2"/>
      <c r="N1" s="2"/>
      <c r="O1" s="2"/>
      <c r="P1" s="2"/>
      <c r="Q1" s="2"/>
      <c r="R1" s="2"/>
      <c r="S1" s="2"/>
      <c r="T1" s="2"/>
      <c r="U1" s="195"/>
    </row>
    <row r="2" spans="1:21" ht="96" customHeight="1" x14ac:dyDescent="0.25">
      <c r="B2" s="690" t="s">
        <v>343</v>
      </c>
      <c r="C2" s="691"/>
      <c r="D2" s="691"/>
      <c r="E2" s="691"/>
      <c r="F2" s="691"/>
      <c r="G2" s="691"/>
      <c r="H2" s="691"/>
      <c r="I2" s="691"/>
      <c r="J2" s="691"/>
      <c r="K2" s="691"/>
      <c r="L2" s="691"/>
      <c r="M2" s="691"/>
      <c r="N2" s="691"/>
      <c r="O2" s="691"/>
      <c r="P2" s="691"/>
      <c r="Q2" s="691"/>
      <c r="R2" s="691"/>
      <c r="S2" s="691"/>
      <c r="T2" s="691"/>
      <c r="U2" s="691"/>
    </row>
    <row r="3" spans="1:21" ht="19.5" customHeight="1" x14ac:dyDescent="0.25">
      <c r="B3" s="268"/>
      <c r="C3" s="269"/>
      <c r="D3" s="269"/>
      <c r="E3" s="269"/>
      <c r="F3" s="269"/>
      <c r="G3" s="109"/>
      <c r="H3" s="269"/>
      <c r="I3" s="269"/>
      <c r="J3" s="269"/>
      <c r="K3" s="269"/>
      <c r="L3" s="269"/>
      <c r="M3" s="269"/>
      <c r="N3" s="269"/>
      <c r="O3" s="269"/>
      <c r="P3" s="269"/>
      <c r="Q3" s="269"/>
      <c r="R3" s="269"/>
      <c r="S3" s="269"/>
      <c r="T3" s="269"/>
      <c r="U3" s="196"/>
    </row>
    <row r="4" spans="1:21" ht="24.75" customHeight="1" x14ac:dyDescent="0.25">
      <c r="B4" s="692" t="s">
        <v>0</v>
      </c>
      <c r="C4" s="693"/>
      <c r="D4" s="694"/>
      <c r="E4" s="695" t="s">
        <v>1</v>
      </c>
      <c r="F4" s="696"/>
      <c r="G4" s="696"/>
      <c r="H4" s="696"/>
      <c r="I4" s="696"/>
      <c r="J4" s="696"/>
      <c r="K4" s="696"/>
      <c r="L4" s="696"/>
      <c r="M4" s="696"/>
      <c r="N4" s="696"/>
      <c r="O4" s="696"/>
      <c r="P4" s="696"/>
      <c r="Q4" s="696"/>
      <c r="R4" s="696"/>
      <c r="S4" s="696"/>
      <c r="T4" s="696"/>
      <c r="U4" s="697"/>
    </row>
    <row r="5" spans="1:21" s="4" customFormat="1" ht="8.25" customHeight="1" x14ac:dyDescent="0.25">
      <c r="A5" s="244"/>
      <c r="B5" s="5"/>
      <c r="C5" s="6"/>
      <c r="D5" s="6"/>
      <c r="E5" s="7"/>
      <c r="F5" s="8"/>
      <c r="G5" s="7"/>
      <c r="H5" s="7"/>
      <c r="I5" s="7"/>
      <c r="J5" s="7"/>
      <c r="K5" s="7"/>
      <c r="L5" s="7"/>
      <c r="M5" s="7"/>
      <c r="N5" s="7"/>
      <c r="O5" s="7"/>
      <c r="P5" s="7"/>
      <c r="Q5" s="7"/>
      <c r="R5" s="7"/>
      <c r="S5" s="7"/>
      <c r="T5" s="7"/>
      <c r="U5" s="197"/>
    </row>
    <row r="6" spans="1:21" s="4" customFormat="1" ht="8.25" customHeight="1" x14ac:dyDescent="0.25">
      <c r="A6" s="244"/>
      <c r="B6" s="49"/>
      <c r="C6" s="50"/>
      <c r="D6" s="50"/>
      <c r="E6" s="51"/>
      <c r="F6" s="52"/>
      <c r="G6" s="51"/>
      <c r="H6" s="51"/>
      <c r="I6" s="51"/>
      <c r="J6" s="51"/>
      <c r="K6" s="51"/>
      <c r="L6" s="51"/>
      <c r="M6" s="51"/>
      <c r="N6" s="51"/>
      <c r="O6" s="51"/>
      <c r="P6" s="51"/>
      <c r="Q6" s="51"/>
      <c r="R6" s="51"/>
      <c r="S6" s="51"/>
      <c r="T6" s="51"/>
      <c r="U6" s="198"/>
    </row>
    <row r="7" spans="1:21" ht="41.25" customHeight="1" x14ac:dyDescent="0.25">
      <c r="B7" s="698" t="s">
        <v>116</v>
      </c>
      <c r="C7" s="698"/>
      <c r="D7" s="698"/>
      <c r="E7" s="699" t="s">
        <v>217</v>
      </c>
      <c r="F7" s="700"/>
      <c r="G7" s="700"/>
      <c r="H7" s="700"/>
      <c r="I7" s="700"/>
      <c r="J7" s="700"/>
      <c r="K7" s="700"/>
      <c r="L7" s="700"/>
      <c r="M7" s="700"/>
      <c r="N7" s="700"/>
      <c r="O7" s="700"/>
      <c r="P7" s="700"/>
      <c r="Q7" s="700"/>
      <c r="R7" s="700"/>
      <c r="S7" s="700"/>
      <c r="T7" s="700"/>
      <c r="U7" s="701"/>
    </row>
    <row r="8" spans="1:21" ht="19.5" customHeight="1" x14ac:dyDescent="0.25">
      <c r="B8" s="698" t="s">
        <v>2</v>
      </c>
      <c r="C8" s="698"/>
      <c r="D8" s="698"/>
      <c r="E8" s="699" t="s">
        <v>102</v>
      </c>
      <c r="F8" s="700"/>
      <c r="G8" s="700"/>
      <c r="H8" s="700"/>
      <c r="I8" s="700"/>
      <c r="J8" s="700"/>
      <c r="K8" s="700"/>
      <c r="L8" s="700"/>
      <c r="M8" s="700"/>
      <c r="N8" s="700"/>
      <c r="O8" s="700"/>
      <c r="P8" s="700"/>
      <c r="Q8" s="700"/>
      <c r="R8" s="700"/>
      <c r="S8" s="700"/>
      <c r="T8" s="700"/>
      <c r="U8" s="701"/>
    </row>
    <row r="9" spans="1:21" ht="15" customHeight="1" x14ac:dyDescent="0.25">
      <c r="B9" s="705" t="s">
        <v>3</v>
      </c>
      <c r="C9" s="706"/>
      <c r="D9" s="707"/>
      <c r="E9" s="715" t="s">
        <v>4</v>
      </c>
      <c r="F9" s="716"/>
      <c r="G9" s="716"/>
      <c r="H9" s="716"/>
      <c r="I9" s="716"/>
      <c r="J9" s="716"/>
      <c r="K9" s="716"/>
      <c r="L9" s="716"/>
      <c r="M9" s="716"/>
      <c r="N9" s="716"/>
      <c r="O9" s="716"/>
      <c r="P9" s="716"/>
      <c r="Q9" s="716"/>
      <c r="R9" s="716"/>
      <c r="S9" s="716"/>
      <c r="T9" s="716"/>
      <c r="U9" s="717"/>
    </row>
    <row r="10" spans="1:21" ht="15" customHeight="1" x14ac:dyDescent="0.25">
      <c r="B10" s="705" t="s">
        <v>5</v>
      </c>
      <c r="C10" s="706"/>
      <c r="D10" s="707"/>
      <c r="E10" s="715" t="s">
        <v>6</v>
      </c>
      <c r="F10" s="716"/>
      <c r="G10" s="716"/>
      <c r="H10" s="716"/>
      <c r="I10" s="716"/>
      <c r="J10" s="716"/>
      <c r="K10" s="716"/>
      <c r="L10" s="716"/>
      <c r="M10" s="716"/>
      <c r="N10" s="716"/>
      <c r="O10" s="716"/>
      <c r="P10" s="716"/>
      <c r="Q10" s="716"/>
      <c r="R10" s="716"/>
      <c r="S10" s="716"/>
      <c r="T10" s="716"/>
      <c r="U10" s="717"/>
    </row>
    <row r="11" spans="1:21" ht="15" customHeight="1" x14ac:dyDescent="0.25">
      <c r="B11" s="705" t="s">
        <v>56</v>
      </c>
      <c r="C11" s="706"/>
      <c r="D11" s="707"/>
      <c r="E11" s="711">
        <v>956626843.98000002</v>
      </c>
      <c r="F11" s="712"/>
      <c r="G11" s="712"/>
      <c r="H11" s="712"/>
      <c r="I11" s="712"/>
      <c r="J11" s="712"/>
      <c r="K11" s="712"/>
      <c r="L11" s="712"/>
      <c r="M11" s="712"/>
      <c r="N11" s="712"/>
      <c r="O11" s="712"/>
      <c r="P11" s="712"/>
      <c r="Q11" s="712"/>
      <c r="R11" s="712"/>
      <c r="S11" s="712"/>
      <c r="T11" s="712"/>
      <c r="U11" s="713"/>
    </row>
    <row r="12" spans="1:21" ht="15" customHeight="1" x14ac:dyDescent="0.25">
      <c r="B12" s="705" t="s">
        <v>97</v>
      </c>
      <c r="C12" s="706"/>
      <c r="D12" s="707"/>
      <c r="E12" s="764">
        <v>995745480.55999994</v>
      </c>
      <c r="F12" s="765"/>
      <c r="G12" s="765"/>
      <c r="H12" s="765"/>
      <c r="I12" s="765"/>
      <c r="J12" s="765"/>
      <c r="K12" s="765"/>
      <c r="L12" s="765"/>
      <c r="M12" s="765"/>
      <c r="N12" s="765"/>
      <c r="O12" s="765"/>
      <c r="P12" s="765"/>
      <c r="Q12" s="765"/>
      <c r="R12" s="765"/>
      <c r="S12" s="765"/>
      <c r="T12" s="765"/>
      <c r="U12" s="766"/>
    </row>
    <row r="13" spans="1:21" ht="15" customHeight="1" x14ac:dyDescent="0.25">
      <c r="B13" s="705" t="s">
        <v>98</v>
      </c>
      <c r="C13" s="706"/>
      <c r="D13" s="707"/>
      <c r="E13" s="764">
        <v>995745480.55999994</v>
      </c>
      <c r="F13" s="765"/>
      <c r="G13" s="765"/>
      <c r="H13" s="765"/>
      <c r="I13" s="765"/>
      <c r="J13" s="765"/>
      <c r="K13" s="765"/>
      <c r="L13" s="765"/>
      <c r="M13" s="765"/>
      <c r="N13" s="765"/>
      <c r="O13" s="765"/>
      <c r="P13" s="765"/>
      <c r="Q13" s="765"/>
      <c r="R13" s="765"/>
      <c r="S13" s="765"/>
      <c r="T13" s="765"/>
      <c r="U13" s="766"/>
    </row>
    <row r="14" spans="1:21" ht="18" customHeight="1" x14ac:dyDescent="0.25">
      <c r="B14" s="702" t="s">
        <v>7</v>
      </c>
      <c r="C14" s="703"/>
      <c r="D14" s="703"/>
      <c r="E14" s="703"/>
      <c r="F14" s="703"/>
      <c r="G14" s="703"/>
      <c r="H14" s="703"/>
      <c r="I14" s="703"/>
      <c r="J14" s="703"/>
      <c r="K14" s="703"/>
      <c r="L14" s="703"/>
      <c r="M14" s="703"/>
      <c r="N14" s="703"/>
      <c r="O14" s="703"/>
      <c r="P14" s="703"/>
      <c r="Q14" s="703"/>
      <c r="R14" s="703"/>
      <c r="S14" s="703"/>
      <c r="T14" s="703"/>
      <c r="U14" s="704"/>
    </row>
    <row r="15" spans="1:21" ht="15" customHeight="1" x14ac:dyDescent="0.25">
      <c r="B15" s="705" t="s">
        <v>8</v>
      </c>
      <c r="C15" s="706"/>
      <c r="D15" s="707"/>
      <c r="E15" s="708" t="s">
        <v>269</v>
      </c>
      <c r="F15" s="709"/>
      <c r="G15" s="709"/>
      <c r="H15" s="709"/>
      <c r="I15" s="709"/>
      <c r="J15" s="709"/>
      <c r="K15" s="709"/>
      <c r="L15" s="709"/>
      <c r="M15" s="709"/>
      <c r="N15" s="709"/>
      <c r="O15" s="709"/>
      <c r="P15" s="709"/>
      <c r="Q15" s="709"/>
      <c r="R15" s="709"/>
      <c r="S15" s="709"/>
      <c r="T15" s="709"/>
      <c r="U15" s="710"/>
    </row>
    <row r="16" spans="1:21" ht="15" customHeight="1" x14ac:dyDescent="0.25">
      <c r="B16" s="705" t="s">
        <v>9</v>
      </c>
      <c r="C16" s="706"/>
      <c r="D16" s="707"/>
      <c r="E16" s="708" t="s">
        <v>270</v>
      </c>
      <c r="F16" s="709"/>
      <c r="G16" s="709"/>
      <c r="H16" s="709"/>
      <c r="I16" s="709"/>
      <c r="J16" s="709"/>
      <c r="K16" s="709"/>
      <c r="L16" s="709"/>
      <c r="M16" s="709"/>
      <c r="N16" s="709"/>
      <c r="O16" s="709"/>
      <c r="P16" s="709"/>
      <c r="Q16" s="709"/>
      <c r="R16" s="709"/>
      <c r="S16" s="709"/>
      <c r="T16" s="709"/>
      <c r="U16" s="710"/>
    </row>
    <row r="17" spans="2:21" ht="15" customHeight="1" x14ac:dyDescent="0.25">
      <c r="B17" s="705" t="s">
        <v>10</v>
      </c>
      <c r="C17" s="706"/>
      <c r="D17" s="707"/>
      <c r="E17" s="708" t="s">
        <v>57</v>
      </c>
      <c r="F17" s="709"/>
      <c r="G17" s="709"/>
      <c r="H17" s="709"/>
      <c r="I17" s="709"/>
      <c r="J17" s="709"/>
      <c r="K17" s="709"/>
      <c r="L17" s="709"/>
      <c r="M17" s="709"/>
      <c r="N17" s="709"/>
      <c r="O17" s="709"/>
      <c r="P17" s="709"/>
      <c r="Q17" s="709"/>
      <c r="R17" s="709"/>
      <c r="S17" s="709"/>
      <c r="T17" s="709"/>
      <c r="U17" s="710"/>
    </row>
    <row r="18" spans="2:21" ht="15" customHeight="1" x14ac:dyDescent="0.25">
      <c r="B18" s="705" t="s">
        <v>11</v>
      </c>
      <c r="C18" s="706"/>
      <c r="D18" s="707"/>
      <c r="E18" s="708" t="s">
        <v>58</v>
      </c>
      <c r="F18" s="709"/>
      <c r="G18" s="709"/>
      <c r="H18" s="709"/>
      <c r="I18" s="709"/>
      <c r="J18" s="709"/>
      <c r="K18" s="709"/>
      <c r="L18" s="709"/>
      <c r="M18" s="709"/>
      <c r="N18" s="709"/>
      <c r="O18" s="709"/>
      <c r="P18" s="709"/>
      <c r="Q18" s="709"/>
      <c r="R18" s="709"/>
      <c r="S18" s="709"/>
      <c r="T18" s="709"/>
      <c r="U18" s="710"/>
    </row>
    <row r="19" spans="2:21" ht="18" customHeight="1" x14ac:dyDescent="0.25">
      <c r="B19" s="702" t="s">
        <v>12</v>
      </c>
      <c r="C19" s="703"/>
      <c r="D19" s="703"/>
      <c r="E19" s="703"/>
      <c r="F19" s="703"/>
      <c r="G19" s="703"/>
      <c r="H19" s="703"/>
      <c r="I19" s="703"/>
      <c r="J19" s="703"/>
      <c r="K19" s="703"/>
      <c r="L19" s="703"/>
      <c r="M19" s="703"/>
      <c r="N19" s="703"/>
      <c r="O19" s="703"/>
      <c r="P19" s="703"/>
      <c r="Q19" s="703"/>
      <c r="R19" s="703"/>
      <c r="S19" s="703"/>
      <c r="T19" s="703"/>
      <c r="U19" s="704"/>
    </row>
    <row r="20" spans="2:21" ht="15" customHeight="1" x14ac:dyDescent="0.25">
      <c r="B20" s="437" t="s">
        <v>141</v>
      </c>
      <c r="C20" s="438"/>
      <c r="D20" s="438"/>
      <c r="E20" s="438"/>
      <c r="F20" s="438"/>
      <c r="G20" s="438"/>
      <c r="H20" s="438"/>
      <c r="I20" s="438"/>
      <c r="J20" s="438"/>
      <c r="K20" s="438"/>
      <c r="L20" s="438"/>
      <c r="M20" s="438"/>
      <c r="N20" s="438"/>
      <c r="O20" s="438"/>
      <c r="P20" s="438"/>
      <c r="Q20" s="438"/>
      <c r="R20" s="438"/>
      <c r="S20" s="438"/>
      <c r="T20" s="438"/>
      <c r="U20" s="439"/>
    </row>
    <row r="21" spans="2:21" ht="24" customHeight="1" x14ac:dyDescent="0.25">
      <c r="B21" s="702" t="s">
        <v>13</v>
      </c>
      <c r="C21" s="703"/>
      <c r="D21" s="703"/>
      <c r="E21" s="703"/>
      <c r="F21" s="703"/>
      <c r="G21" s="703"/>
      <c r="H21" s="703"/>
      <c r="I21" s="703"/>
      <c r="J21" s="703"/>
      <c r="K21" s="703"/>
      <c r="L21" s="703"/>
      <c r="M21" s="703"/>
      <c r="N21" s="703"/>
      <c r="O21" s="703"/>
      <c r="P21" s="703"/>
      <c r="Q21" s="703"/>
      <c r="R21" s="703"/>
      <c r="S21" s="703"/>
      <c r="T21" s="703"/>
      <c r="U21" s="704"/>
    </row>
    <row r="22" spans="2:21" x14ac:dyDescent="0.25">
      <c r="B22" s="680" t="s">
        <v>267</v>
      </c>
      <c r="C22" s="681"/>
      <c r="D22" s="681"/>
      <c r="E22" s="681"/>
      <c r="F22" s="681"/>
      <c r="G22" s="681"/>
      <c r="H22" s="681"/>
      <c r="I22" s="681"/>
      <c r="J22" s="681"/>
      <c r="K22" s="681"/>
      <c r="L22" s="681"/>
      <c r="M22" s="681"/>
      <c r="N22" s="681"/>
      <c r="O22" s="681"/>
      <c r="P22" s="681"/>
      <c r="Q22" s="681"/>
      <c r="R22" s="681"/>
      <c r="S22" s="681"/>
      <c r="T22" s="681"/>
      <c r="U22" s="682"/>
    </row>
    <row r="23" spans="2:21" ht="107.25" customHeight="1" x14ac:dyDescent="0.25">
      <c r="B23" s="718" t="s">
        <v>14</v>
      </c>
      <c r="C23" s="719"/>
      <c r="D23" s="720"/>
      <c r="E23" s="721" t="s">
        <v>268</v>
      </c>
      <c r="F23" s="722"/>
      <c r="G23" s="722"/>
      <c r="H23" s="722"/>
      <c r="I23" s="722"/>
      <c r="J23" s="722"/>
      <c r="K23" s="722"/>
      <c r="L23" s="722"/>
      <c r="M23" s="722"/>
      <c r="N23" s="722"/>
      <c r="O23" s="722"/>
      <c r="P23" s="722"/>
      <c r="Q23" s="722"/>
      <c r="R23" s="722"/>
      <c r="S23" s="722"/>
      <c r="T23" s="722"/>
      <c r="U23" s="723"/>
    </row>
    <row r="24" spans="2:21" ht="18" x14ac:dyDescent="0.25">
      <c r="B24" s="724" t="s">
        <v>15</v>
      </c>
      <c r="C24" s="725"/>
      <c r="D24" s="725"/>
      <c r="E24" s="725"/>
      <c r="F24" s="725"/>
      <c r="G24" s="725"/>
      <c r="H24" s="725"/>
      <c r="I24" s="725"/>
      <c r="J24" s="725"/>
      <c r="K24" s="725"/>
      <c r="L24" s="725"/>
      <c r="M24" s="725"/>
      <c r="N24" s="725"/>
      <c r="O24" s="725"/>
      <c r="P24" s="725"/>
      <c r="Q24" s="725"/>
      <c r="R24" s="725"/>
      <c r="S24" s="725"/>
      <c r="T24" s="725"/>
      <c r="U24" s="726"/>
    </row>
    <row r="25" spans="2:21" ht="30.75" customHeight="1" x14ac:dyDescent="0.25">
      <c r="B25" s="727" t="s">
        <v>103</v>
      </c>
      <c r="C25" s="728"/>
      <c r="D25" s="728"/>
      <c r="E25" s="728"/>
      <c r="F25" s="728"/>
      <c r="G25" s="728"/>
      <c r="H25" s="728"/>
      <c r="I25" s="728"/>
      <c r="J25" s="728"/>
      <c r="K25" s="728"/>
      <c r="L25" s="728"/>
      <c r="M25" s="728"/>
      <c r="N25" s="728"/>
      <c r="O25" s="728"/>
      <c r="P25" s="728"/>
      <c r="Q25" s="728"/>
      <c r="R25" s="728"/>
      <c r="S25" s="728"/>
      <c r="T25" s="728"/>
      <c r="U25" s="729"/>
    </row>
    <row r="26" spans="2:21" ht="30" customHeight="1" x14ac:dyDescent="0.25">
      <c r="B26" s="48" t="s">
        <v>16</v>
      </c>
      <c r="C26" s="730" t="s">
        <v>17</v>
      </c>
      <c r="D26" s="731"/>
      <c r="E26" s="732"/>
      <c r="F26" s="48" t="s">
        <v>339</v>
      </c>
      <c r="G26" s="174" t="s">
        <v>20</v>
      </c>
      <c r="H26" s="730" t="s">
        <v>20</v>
      </c>
      <c r="I26" s="731"/>
      <c r="J26" s="731"/>
      <c r="K26" s="731"/>
      <c r="L26" s="731"/>
      <c r="M26" s="731"/>
      <c r="N26" s="732"/>
      <c r="O26" s="730" t="s">
        <v>21</v>
      </c>
      <c r="P26" s="731"/>
      <c r="Q26" s="731"/>
      <c r="R26" s="731"/>
      <c r="S26" s="732"/>
      <c r="T26" s="730" t="s">
        <v>22</v>
      </c>
      <c r="U26" s="732"/>
    </row>
    <row r="27" spans="2:21" ht="52.5" customHeight="1" x14ac:dyDescent="0.25">
      <c r="B27" s="44" t="s">
        <v>137</v>
      </c>
      <c r="C27" s="482" t="s">
        <v>70</v>
      </c>
      <c r="D27" s="483"/>
      <c r="E27" s="484"/>
      <c r="F27" s="44" t="s">
        <v>71</v>
      </c>
      <c r="G27" s="110" t="s">
        <v>23</v>
      </c>
      <c r="H27" s="482" t="s">
        <v>24</v>
      </c>
      <c r="I27" s="483"/>
      <c r="J27" s="483"/>
      <c r="K27" s="483"/>
      <c r="L27" s="483"/>
      <c r="M27" s="483"/>
      <c r="N27" s="484"/>
      <c r="O27" s="482" t="s">
        <v>46</v>
      </c>
      <c r="P27" s="483"/>
      <c r="Q27" s="483"/>
      <c r="R27" s="483"/>
      <c r="S27" s="484"/>
      <c r="T27" s="485">
        <f>U30</f>
        <v>1.0078444444444443</v>
      </c>
      <c r="U27" s="486"/>
    </row>
    <row r="28" spans="2:21" ht="18" x14ac:dyDescent="0.25">
      <c r="B28" s="487" t="s">
        <v>25</v>
      </c>
      <c r="C28" s="488"/>
      <c r="D28" s="488"/>
      <c r="E28" s="488"/>
      <c r="F28" s="488"/>
      <c r="G28" s="488"/>
      <c r="H28" s="488"/>
      <c r="I28" s="488"/>
      <c r="J28" s="488"/>
      <c r="K28" s="488"/>
      <c r="L28" s="488"/>
      <c r="M28" s="488"/>
      <c r="N28" s="488"/>
      <c r="O28" s="488"/>
      <c r="P28" s="488"/>
      <c r="Q28" s="488"/>
      <c r="R28" s="488"/>
      <c r="S28" s="488"/>
      <c r="T28" s="488"/>
      <c r="U28" s="489"/>
    </row>
    <row r="29" spans="2:21" ht="29.25" customHeight="1" x14ac:dyDescent="0.25">
      <c r="B29" s="175" t="s">
        <v>26</v>
      </c>
      <c r="C29" s="685" t="s">
        <v>27</v>
      </c>
      <c r="D29" s="686"/>
      <c r="E29" s="687"/>
      <c r="F29" s="175" t="s">
        <v>339</v>
      </c>
      <c r="G29" s="175" t="s">
        <v>25</v>
      </c>
      <c r="H29" s="175" t="s">
        <v>28</v>
      </c>
      <c r="I29" s="175" t="s">
        <v>29</v>
      </c>
      <c r="J29" s="175" t="s">
        <v>30</v>
      </c>
      <c r="K29" s="175" t="s">
        <v>31</v>
      </c>
      <c r="L29" s="175" t="s">
        <v>32</v>
      </c>
      <c r="M29" s="175" t="s">
        <v>33</v>
      </c>
      <c r="N29" s="175" t="s">
        <v>34</v>
      </c>
      <c r="O29" s="175" t="s">
        <v>35</v>
      </c>
      <c r="P29" s="175" t="s">
        <v>36</v>
      </c>
      <c r="Q29" s="175" t="s">
        <v>37</v>
      </c>
      <c r="R29" s="175" t="s">
        <v>38</v>
      </c>
      <c r="S29" s="175" t="s">
        <v>39</v>
      </c>
      <c r="T29" s="175" t="s">
        <v>47</v>
      </c>
      <c r="U29" s="175" t="s">
        <v>41</v>
      </c>
    </row>
    <row r="30" spans="2:21" ht="29.25" customHeight="1" x14ac:dyDescent="0.25">
      <c r="B30" s="61" t="s">
        <v>120</v>
      </c>
      <c r="C30" s="467" t="s">
        <v>121</v>
      </c>
      <c r="D30" s="468"/>
      <c r="E30" s="469"/>
      <c r="F30" s="61" t="s">
        <v>71</v>
      </c>
      <c r="G30" s="111">
        <f>T30</f>
        <v>0.75</v>
      </c>
      <c r="H30" s="80">
        <v>0.75</v>
      </c>
      <c r="I30" s="80">
        <v>0.75</v>
      </c>
      <c r="J30" s="80">
        <v>0.75</v>
      </c>
      <c r="K30" s="80">
        <v>0.75</v>
      </c>
      <c r="L30" s="80">
        <v>0.75</v>
      </c>
      <c r="M30" s="80">
        <v>0.75</v>
      </c>
      <c r="N30" s="80">
        <v>0.75</v>
      </c>
      <c r="O30" s="80">
        <v>0.75</v>
      </c>
      <c r="P30" s="80">
        <v>0.75</v>
      </c>
      <c r="Q30" s="80">
        <v>0.75</v>
      </c>
      <c r="R30" s="80">
        <v>0.75</v>
      </c>
      <c r="S30" s="80">
        <v>0.75</v>
      </c>
      <c r="T30" s="80">
        <f>AVERAGE(H30:S30)</f>
        <v>0.75</v>
      </c>
      <c r="U30" s="763">
        <f>T31/T30</f>
        <v>1.0078444444444443</v>
      </c>
    </row>
    <row r="31" spans="2:21" ht="29.25" customHeight="1" x14ac:dyDescent="0.25">
      <c r="B31" s="61" t="s">
        <v>138</v>
      </c>
      <c r="C31" s="467" t="s">
        <v>139</v>
      </c>
      <c r="D31" s="468"/>
      <c r="E31" s="469"/>
      <c r="F31" s="61" t="s">
        <v>71</v>
      </c>
      <c r="G31" s="111">
        <f>T31</f>
        <v>0.75588333333333324</v>
      </c>
      <c r="H31" s="80">
        <v>0.81</v>
      </c>
      <c r="I31" s="80">
        <v>0.7</v>
      </c>
      <c r="J31" s="80">
        <v>0.78</v>
      </c>
      <c r="K31" s="80">
        <v>0.71989999999999998</v>
      </c>
      <c r="L31" s="80">
        <v>0.81069999999999998</v>
      </c>
      <c r="M31" s="292">
        <v>0.72</v>
      </c>
      <c r="N31" s="80">
        <v>0.75</v>
      </c>
      <c r="O31" s="80">
        <v>0.76</v>
      </c>
      <c r="P31" s="80">
        <v>0.79</v>
      </c>
      <c r="Q31" s="80">
        <v>0.75</v>
      </c>
      <c r="R31" s="80">
        <v>0.74</v>
      </c>
      <c r="S31" s="80">
        <v>0.74</v>
      </c>
      <c r="T31" s="80">
        <f>AVERAGE(H31:S31)</f>
        <v>0.75588333333333324</v>
      </c>
      <c r="U31" s="684"/>
    </row>
    <row r="32" spans="2:21" ht="15.75" x14ac:dyDescent="0.25">
      <c r="B32" s="363" t="s">
        <v>43</v>
      </c>
      <c r="C32" s="364"/>
      <c r="D32" s="364"/>
      <c r="E32" s="364"/>
      <c r="F32" s="364"/>
      <c r="G32" s="364"/>
      <c r="H32" s="364"/>
      <c r="I32" s="364"/>
      <c r="J32" s="364"/>
      <c r="K32" s="364"/>
      <c r="L32" s="364"/>
      <c r="M32" s="364"/>
      <c r="N32" s="364"/>
      <c r="O32" s="364"/>
      <c r="P32" s="364"/>
      <c r="Q32" s="364"/>
      <c r="R32" s="364"/>
      <c r="S32" s="364"/>
      <c r="T32" s="364"/>
      <c r="U32" s="365"/>
    </row>
    <row r="33" spans="2:21" ht="29.25" customHeight="1" x14ac:dyDescent="0.25">
      <c r="B33" s="175" t="s">
        <v>26</v>
      </c>
      <c r="C33" s="685" t="s">
        <v>27</v>
      </c>
      <c r="D33" s="686"/>
      <c r="E33" s="687"/>
      <c r="F33" s="175" t="s">
        <v>339</v>
      </c>
      <c r="G33" s="175" t="s">
        <v>43</v>
      </c>
      <c r="H33" s="175" t="s">
        <v>28</v>
      </c>
      <c r="I33" s="175" t="s">
        <v>29</v>
      </c>
      <c r="J33" s="175" t="s">
        <v>30</v>
      </c>
      <c r="K33" s="175" t="s">
        <v>31</v>
      </c>
      <c r="L33" s="175" t="s">
        <v>32</v>
      </c>
      <c r="M33" s="175" t="s">
        <v>33</v>
      </c>
      <c r="N33" s="175" t="s">
        <v>34</v>
      </c>
      <c r="O33" s="175" t="s">
        <v>35</v>
      </c>
      <c r="P33" s="175" t="s">
        <v>36</v>
      </c>
      <c r="Q33" s="175" t="s">
        <v>37</v>
      </c>
      <c r="R33" s="175" t="s">
        <v>38</v>
      </c>
      <c r="S33" s="175" t="s">
        <v>39</v>
      </c>
      <c r="T33" s="175" t="s">
        <v>47</v>
      </c>
      <c r="U33" s="174" t="s">
        <v>41</v>
      </c>
    </row>
    <row r="34" spans="2:21" ht="29.25" customHeight="1" x14ac:dyDescent="0.25">
      <c r="B34" s="262" t="str">
        <f>B30</f>
        <v>CS2024</v>
      </c>
      <c r="C34" s="476" t="str">
        <f>C30</f>
        <v>Cobertura de servicio 2024</v>
      </c>
      <c r="D34" s="477"/>
      <c r="E34" s="478"/>
      <c r="F34" s="44" t="str">
        <f>F30</f>
        <v>Porcentaje</v>
      </c>
      <c r="G34" s="111">
        <f>T34</f>
        <v>0.75</v>
      </c>
      <c r="H34" s="80">
        <v>0.75</v>
      </c>
      <c r="I34" s="80">
        <v>0.75</v>
      </c>
      <c r="J34" s="80">
        <v>0.75</v>
      </c>
      <c r="K34" s="80">
        <v>0.75</v>
      </c>
      <c r="L34" s="80">
        <v>0.75</v>
      </c>
      <c r="M34" s="80">
        <v>0.75</v>
      </c>
      <c r="N34" s="80">
        <v>0.75</v>
      </c>
      <c r="O34" s="80">
        <v>0.75</v>
      </c>
      <c r="P34" s="80">
        <v>0.75</v>
      </c>
      <c r="Q34" s="80">
        <v>0.75</v>
      </c>
      <c r="R34" s="80">
        <v>0.75</v>
      </c>
      <c r="S34" s="80">
        <v>0.75</v>
      </c>
      <c r="T34" s="81">
        <f>AVERAGE(H34:S34)</f>
        <v>0.75</v>
      </c>
      <c r="U34" s="763">
        <f>T35/T34</f>
        <v>1.0179222222222222</v>
      </c>
    </row>
    <row r="35" spans="2:21" ht="29.25" customHeight="1" x14ac:dyDescent="0.25">
      <c r="B35" s="262" t="str">
        <f>B31</f>
        <v>CS2025</v>
      </c>
      <c r="C35" s="476" t="str">
        <f>C31</f>
        <v>Cobertura de servicio 2025</v>
      </c>
      <c r="D35" s="477"/>
      <c r="E35" s="478"/>
      <c r="F35" s="44" t="str">
        <f>F31</f>
        <v>Porcentaje</v>
      </c>
      <c r="G35" s="111">
        <f>T35</f>
        <v>0.76344166666666669</v>
      </c>
      <c r="H35" s="82">
        <v>0.81110000000000004</v>
      </c>
      <c r="I35" s="82">
        <v>0.69989999999999997</v>
      </c>
      <c r="J35" s="82">
        <v>0.77969999999999995</v>
      </c>
      <c r="K35" s="80">
        <v>0.71989999999999998</v>
      </c>
      <c r="L35" s="80">
        <v>0.81069999999999998</v>
      </c>
      <c r="M35" s="292">
        <v>0.72</v>
      </c>
      <c r="N35" s="82">
        <v>0.73</v>
      </c>
      <c r="O35" s="82">
        <v>0.79</v>
      </c>
      <c r="P35" s="82">
        <v>0.77</v>
      </c>
      <c r="Q35" s="82">
        <v>0.78</v>
      </c>
      <c r="R35" s="81">
        <v>0.78</v>
      </c>
      <c r="S35" s="81">
        <v>0.77</v>
      </c>
      <c r="T35" s="81">
        <f>AVERAGE(H35:S35)</f>
        <v>0.76344166666666669</v>
      </c>
      <c r="U35" s="684"/>
    </row>
    <row r="36" spans="2:21" ht="18" x14ac:dyDescent="0.25">
      <c r="B36" s="675" t="s">
        <v>42</v>
      </c>
      <c r="C36" s="676"/>
      <c r="D36" s="676"/>
      <c r="E36" s="676"/>
      <c r="F36" s="676"/>
      <c r="G36" s="676"/>
      <c r="H36" s="676"/>
      <c r="I36" s="676"/>
      <c r="J36" s="676"/>
      <c r="K36" s="676"/>
      <c r="L36" s="676"/>
      <c r="M36" s="676"/>
      <c r="N36" s="676"/>
      <c r="O36" s="676"/>
      <c r="P36" s="676"/>
      <c r="Q36" s="676"/>
      <c r="R36" s="676"/>
      <c r="S36" s="676"/>
      <c r="T36" s="676"/>
      <c r="U36" s="677"/>
    </row>
    <row r="37" spans="2:21" ht="27" customHeight="1" x14ac:dyDescent="0.25">
      <c r="B37" s="678" t="s">
        <v>87</v>
      </c>
      <c r="C37" s="678"/>
      <c r="D37" s="678"/>
      <c r="E37" s="678"/>
      <c r="F37" s="678"/>
      <c r="G37" s="678"/>
      <c r="H37" s="678"/>
      <c r="I37" s="678"/>
      <c r="J37" s="678"/>
      <c r="K37" s="678"/>
      <c r="L37" s="678"/>
      <c r="M37" s="678"/>
      <c r="N37" s="678"/>
      <c r="O37" s="678"/>
      <c r="P37" s="678"/>
      <c r="Q37" s="678"/>
      <c r="R37" s="678"/>
      <c r="S37" s="678"/>
      <c r="T37" s="678"/>
      <c r="U37" s="678"/>
    </row>
    <row r="38" spans="2:21" ht="30" customHeight="1" x14ac:dyDescent="0.25">
      <c r="B38" s="58" t="s">
        <v>16</v>
      </c>
      <c r="C38" s="679" t="s">
        <v>17</v>
      </c>
      <c r="D38" s="679"/>
      <c r="E38" s="679"/>
      <c r="F38" s="58" t="s">
        <v>18</v>
      </c>
      <c r="G38" s="267" t="s">
        <v>20</v>
      </c>
      <c r="H38" s="679" t="s">
        <v>20</v>
      </c>
      <c r="I38" s="679"/>
      <c r="J38" s="679"/>
      <c r="K38" s="679"/>
      <c r="L38" s="679"/>
      <c r="M38" s="679"/>
      <c r="N38" s="679"/>
      <c r="O38" s="679" t="s">
        <v>21</v>
      </c>
      <c r="P38" s="679"/>
      <c r="Q38" s="679"/>
      <c r="R38" s="679"/>
      <c r="S38" s="679"/>
      <c r="T38" s="679" t="s">
        <v>22</v>
      </c>
      <c r="U38" s="679"/>
    </row>
    <row r="39" spans="2:21" ht="58.5" customHeight="1" x14ac:dyDescent="0.25">
      <c r="B39" s="266" t="s">
        <v>88</v>
      </c>
      <c r="C39" s="671" t="s">
        <v>89</v>
      </c>
      <c r="D39" s="671"/>
      <c r="E39" s="671"/>
      <c r="F39" s="43" t="s">
        <v>90</v>
      </c>
      <c r="G39" s="110" t="s">
        <v>23</v>
      </c>
      <c r="H39" s="672" t="s">
        <v>82</v>
      </c>
      <c r="I39" s="672"/>
      <c r="J39" s="672"/>
      <c r="K39" s="672"/>
      <c r="L39" s="672"/>
      <c r="M39" s="672"/>
      <c r="N39" s="672"/>
      <c r="O39" s="672" t="s">
        <v>46</v>
      </c>
      <c r="P39" s="672"/>
      <c r="Q39" s="672"/>
      <c r="R39" s="672"/>
      <c r="S39" s="672"/>
      <c r="T39" s="673">
        <f>U42</f>
        <v>0.81</v>
      </c>
      <c r="U39" s="673"/>
    </row>
    <row r="40" spans="2:21" ht="15" customHeight="1" x14ac:dyDescent="0.25">
      <c r="B40" s="674" t="s">
        <v>25</v>
      </c>
      <c r="C40" s="674"/>
      <c r="D40" s="674"/>
      <c r="E40" s="674"/>
      <c r="F40" s="674"/>
      <c r="G40" s="674"/>
      <c r="H40" s="674"/>
      <c r="I40" s="674"/>
      <c r="J40" s="674"/>
      <c r="K40" s="674"/>
      <c r="L40" s="674"/>
      <c r="M40" s="674"/>
      <c r="N40" s="674"/>
      <c r="O40" s="674"/>
      <c r="P40" s="674"/>
      <c r="Q40" s="674"/>
      <c r="R40" s="674"/>
      <c r="S40" s="674"/>
      <c r="T40" s="674"/>
      <c r="U40" s="674"/>
    </row>
    <row r="41" spans="2:21" x14ac:dyDescent="0.25">
      <c r="B41" s="265" t="s">
        <v>26</v>
      </c>
      <c r="C41" s="667" t="s">
        <v>27</v>
      </c>
      <c r="D41" s="667"/>
      <c r="E41" s="667"/>
      <c r="F41" s="265" t="s">
        <v>18</v>
      </c>
      <c r="G41" s="265" t="s">
        <v>25</v>
      </c>
      <c r="H41" s="265" t="s">
        <v>28</v>
      </c>
      <c r="I41" s="265" t="s">
        <v>29</v>
      </c>
      <c r="J41" s="265" t="s">
        <v>30</v>
      </c>
      <c r="K41" s="265" t="s">
        <v>31</v>
      </c>
      <c r="L41" s="265" t="s">
        <v>32</v>
      </c>
      <c r="M41" s="265" t="s">
        <v>33</v>
      </c>
      <c r="N41" s="265" t="s">
        <v>34</v>
      </c>
      <c r="O41" s="265" t="s">
        <v>35</v>
      </c>
      <c r="P41" s="265" t="s">
        <v>36</v>
      </c>
      <c r="Q41" s="265" t="s">
        <v>37</v>
      </c>
      <c r="R41" s="265" t="s">
        <v>38</v>
      </c>
      <c r="S41" s="265" t="s">
        <v>39</v>
      </c>
      <c r="T41" s="265" t="s">
        <v>40</v>
      </c>
      <c r="U41" s="265" t="s">
        <v>41</v>
      </c>
    </row>
    <row r="42" spans="2:21" ht="34.5" customHeight="1" x14ac:dyDescent="0.25">
      <c r="B42" s="61" t="s">
        <v>91</v>
      </c>
      <c r="C42" s="665" t="s">
        <v>92</v>
      </c>
      <c r="D42" s="665"/>
      <c r="E42" s="665"/>
      <c r="F42" s="61" t="s">
        <v>90</v>
      </c>
      <c r="G42" s="36">
        <f>T42</f>
        <v>7776</v>
      </c>
      <c r="H42" s="168">
        <v>648</v>
      </c>
      <c r="I42" s="168">
        <v>648</v>
      </c>
      <c r="J42" s="168">
        <v>648</v>
      </c>
      <c r="K42" s="168">
        <v>648</v>
      </c>
      <c r="L42" s="168">
        <v>648</v>
      </c>
      <c r="M42" s="168">
        <v>648</v>
      </c>
      <c r="N42" s="168">
        <v>648</v>
      </c>
      <c r="O42" s="168">
        <v>648</v>
      </c>
      <c r="P42" s="168">
        <v>648</v>
      </c>
      <c r="Q42" s="168">
        <v>648</v>
      </c>
      <c r="R42" s="168">
        <v>648</v>
      </c>
      <c r="S42" s="168">
        <v>648</v>
      </c>
      <c r="T42" s="74">
        <f>SUM(H42:S42)</f>
        <v>7776</v>
      </c>
      <c r="U42" s="666">
        <f>T42/T43</f>
        <v>0.81</v>
      </c>
    </row>
    <row r="43" spans="2:21" ht="34.5" customHeight="1" x14ac:dyDescent="0.25">
      <c r="B43" s="61" t="s">
        <v>93</v>
      </c>
      <c r="C43" s="665" t="s">
        <v>94</v>
      </c>
      <c r="D43" s="665"/>
      <c r="E43" s="665"/>
      <c r="F43" s="61" t="s">
        <v>90</v>
      </c>
      <c r="G43" s="36">
        <f>T43</f>
        <v>9600</v>
      </c>
      <c r="H43" s="168">
        <v>800</v>
      </c>
      <c r="I43" s="168">
        <v>800</v>
      </c>
      <c r="J43" s="168">
        <v>800</v>
      </c>
      <c r="K43" s="168">
        <v>800</v>
      </c>
      <c r="L43" s="168">
        <v>800</v>
      </c>
      <c r="M43" s="168">
        <v>800</v>
      </c>
      <c r="N43" s="168">
        <v>800</v>
      </c>
      <c r="O43" s="168">
        <v>800</v>
      </c>
      <c r="P43" s="168">
        <v>800</v>
      </c>
      <c r="Q43" s="168">
        <v>800</v>
      </c>
      <c r="R43" s="168">
        <v>800</v>
      </c>
      <c r="S43" s="168">
        <v>800</v>
      </c>
      <c r="T43" s="74">
        <f>SUM(H43:S43)</f>
        <v>9600</v>
      </c>
      <c r="U43" s="666"/>
    </row>
    <row r="44" spans="2:21" ht="15" customHeight="1" x14ac:dyDescent="0.25">
      <c r="B44" s="363" t="s">
        <v>43</v>
      </c>
      <c r="C44" s="364"/>
      <c r="D44" s="364"/>
      <c r="E44" s="364"/>
      <c r="F44" s="364"/>
      <c r="G44" s="364"/>
      <c r="H44" s="364"/>
      <c r="I44" s="364"/>
      <c r="J44" s="364"/>
      <c r="K44" s="364"/>
      <c r="L44" s="364"/>
      <c r="M44" s="364"/>
      <c r="N44" s="364"/>
      <c r="O44" s="364"/>
      <c r="P44" s="364"/>
      <c r="Q44" s="364"/>
      <c r="R44" s="364"/>
      <c r="S44" s="364"/>
      <c r="T44" s="364"/>
      <c r="U44" s="365"/>
    </row>
    <row r="45" spans="2:21" ht="15" customHeight="1" x14ac:dyDescent="0.25">
      <c r="B45" s="265" t="s">
        <v>26</v>
      </c>
      <c r="C45" s="667" t="s">
        <v>27</v>
      </c>
      <c r="D45" s="667"/>
      <c r="E45" s="667"/>
      <c r="F45" s="265" t="s">
        <v>18</v>
      </c>
      <c r="G45" s="265" t="s">
        <v>43</v>
      </c>
      <c r="H45" s="265" t="s">
        <v>28</v>
      </c>
      <c r="I45" s="265" t="s">
        <v>29</v>
      </c>
      <c r="J45" s="265" t="s">
        <v>30</v>
      </c>
      <c r="K45" s="265" t="s">
        <v>31</v>
      </c>
      <c r="L45" s="265" t="s">
        <v>32</v>
      </c>
      <c r="M45" s="265" t="s">
        <v>33</v>
      </c>
      <c r="N45" s="265" t="s">
        <v>34</v>
      </c>
      <c r="O45" s="265" t="s">
        <v>35</v>
      </c>
      <c r="P45" s="265" t="s">
        <v>36</v>
      </c>
      <c r="Q45" s="265" t="s">
        <v>37</v>
      </c>
      <c r="R45" s="265" t="s">
        <v>38</v>
      </c>
      <c r="S45" s="265" t="s">
        <v>39</v>
      </c>
      <c r="T45" s="265" t="s">
        <v>40</v>
      </c>
      <c r="U45" s="18" t="s">
        <v>41</v>
      </c>
    </row>
    <row r="46" spans="2:21" ht="34.5" customHeight="1" x14ac:dyDescent="0.25">
      <c r="B46" s="43" t="s">
        <v>91</v>
      </c>
      <c r="C46" s="668" t="s">
        <v>92</v>
      </c>
      <c r="D46" s="668"/>
      <c r="E46" s="668"/>
      <c r="F46" s="43" t="s">
        <v>90</v>
      </c>
      <c r="G46" s="79">
        <f>T46</f>
        <v>8708</v>
      </c>
      <c r="H46" s="66">
        <v>770</v>
      </c>
      <c r="I46" s="35">
        <v>665</v>
      </c>
      <c r="J46" s="35">
        <v>735</v>
      </c>
      <c r="K46" s="35">
        <v>665</v>
      </c>
      <c r="L46" s="35">
        <v>685</v>
      </c>
      <c r="M46" s="35">
        <v>685</v>
      </c>
      <c r="N46" s="91">
        <v>752</v>
      </c>
      <c r="O46" s="91">
        <v>746</v>
      </c>
      <c r="P46" s="91">
        <v>750</v>
      </c>
      <c r="Q46" s="32">
        <v>755</v>
      </c>
      <c r="R46" s="32">
        <v>752</v>
      </c>
      <c r="S46" s="32">
        <v>748</v>
      </c>
      <c r="T46" s="88">
        <f>SUM(H46:S46)</f>
        <v>8708</v>
      </c>
      <c r="U46" s="669">
        <f>T46/T47</f>
        <v>0.90708333333333335</v>
      </c>
    </row>
    <row r="47" spans="2:21" ht="34.5" customHeight="1" x14ac:dyDescent="0.25">
      <c r="B47" s="43" t="s">
        <v>93</v>
      </c>
      <c r="C47" s="668" t="s">
        <v>94</v>
      </c>
      <c r="D47" s="668"/>
      <c r="E47" s="668"/>
      <c r="F47" s="43" t="s">
        <v>90</v>
      </c>
      <c r="G47" s="66">
        <f>T47</f>
        <v>9600</v>
      </c>
      <c r="H47" s="168">
        <v>800</v>
      </c>
      <c r="I47" s="168">
        <v>800</v>
      </c>
      <c r="J47" s="168">
        <v>800</v>
      </c>
      <c r="K47" s="168">
        <v>800</v>
      </c>
      <c r="L47" s="168">
        <v>800</v>
      </c>
      <c r="M47" s="168">
        <v>800</v>
      </c>
      <c r="N47" s="168">
        <v>800</v>
      </c>
      <c r="O47" s="168">
        <v>800</v>
      </c>
      <c r="P47" s="168">
        <v>800</v>
      </c>
      <c r="Q47" s="168">
        <v>800</v>
      </c>
      <c r="R47" s="168">
        <v>800</v>
      </c>
      <c r="S47" s="168">
        <v>800</v>
      </c>
      <c r="T47" s="88">
        <f>SUM(H47:S47)</f>
        <v>9600</v>
      </c>
      <c r="U47" s="670"/>
    </row>
    <row r="48" spans="2:21" ht="71.25" customHeight="1" x14ac:dyDescent="0.25">
      <c r="B48" s="402" t="s">
        <v>142</v>
      </c>
      <c r="C48" s="403"/>
      <c r="D48" s="403"/>
      <c r="E48" s="403"/>
      <c r="F48" s="403"/>
      <c r="G48" s="403"/>
      <c r="H48" s="403"/>
      <c r="I48" s="403"/>
      <c r="J48" s="403"/>
      <c r="K48" s="403"/>
      <c r="L48" s="403"/>
      <c r="M48" s="403"/>
      <c r="N48" s="403"/>
      <c r="O48" s="403"/>
      <c r="P48" s="403"/>
      <c r="Q48" s="403"/>
      <c r="R48" s="403"/>
      <c r="S48" s="403"/>
      <c r="T48" s="403"/>
      <c r="U48" s="404"/>
    </row>
    <row r="49" spans="2:21" ht="30.75" customHeight="1" x14ac:dyDescent="0.25">
      <c r="B49" s="482" t="s">
        <v>104</v>
      </c>
      <c r="C49" s="483"/>
      <c r="D49" s="483"/>
      <c r="E49" s="483"/>
      <c r="F49" s="483"/>
      <c r="G49" s="483"/>
      <c r="H49" s="483"/>
      <c r="I49" s="483"/>
      <c r="J49" s="483"/>
      <c r="K49" s="483"/>
      <c r="L49" s="483"/>
      <c r="M49" s="483"/>
      <c r="N49" s="483"/>
      <c r="O49" s="483"/>
      <c r="P49" s="483"/>
      <c r="Q49" s="483"/>
      <c r="R49" s="483"/>
      <c r="S49" s="483"/>
      <c r="T49" s="483"/>
      <c r="U49" s="484"/>
    </row>
    <row r="50" spans="2:21" ht="30" customHeight="1" x14ac:dyDescent="0.25">
      <c r="B50" s="42" t="s">
        <v>16</v>
      </c>
      <c r="C50" s="640" t="s">
        <v>17</v>
      </c>
      <c r="D50" s="641"/>
      <c r="E50" s="642"/>
      <c r="F50" s="42" t="s">
        <v>18</v>
      </c>
      <c r="G50" s="267" t="s">
        <v>20</v>
      </c>
      <c r="H50" s="640" t="s">
        <v>130</v>
      </c>
      <c r="I50" s="641"/>
      <c r="J50" s="641"/>
      <c r="K50" s="641"/>
      <c r="L50" s="641"/>
      <c r="M50" s="641"/>
      <c r="N50" s="642"/>
      <c r="O50" s="640" t="s">
        <v>21</v>
      </c>
      <c r="P50" s="641"/>
      <c r="Q50" s="641"/>
      <c r="R50" s="641"/>
      <c r="S50" s="642"/>
      <c r="T50" s="640" t="s">
        <v>22</v>
      </c>
      <c r="U50" s="642"/>
    </row>
    <row r="51" spans="2:21" ht="63.75" customHeight="1" x14ac:dyDescent="0.25">
      <c r="B51" s="62" t="s">
        <v>105</v>
      </c>
      <c r="C51" s="657" t="s">
        <v>44</v>
      </c>
      <c r="D51" s="658"/>
      <c r="E51" s="659"/>
      <c r="F51" s="62" t="s">
        <v>45</v>
      </c>
      <c r="G51" s="113" t="s">
        <v>23</v>
      </c>
      <c r="H51" s="660" t="s">
        <v>24</v>
      </c>
      <c r="I51" s="661"/>
      <c r="J51" s="661"/>
      <c r="K51" s="661"/>
      <c r="L51" s="661"/>
      <c r="M51" s="661"/>
      <c r="N51" s="662"/>
      <c r="O51" s="660" t="s">
        <v>46</v>
      </c>
      <c r="P51" s="661"/>
      <c r="Q51" s="661"/>
      <c r="R51" s="661"/>
      <c r="S51" s="662"/>
      <c r="T51" s="663">
        <f>U54</f>
        <v>0.31367810536491059</v>
      </c>
      <c r="U51" s="664"/>
    </row>
    <row r="52" spans="2:21" ht="15.75" x14ac:dyDescent="0.25">
      <c r="B52" s="526" t="s">
        <v>25</v>
      </c>
      <c r="C52" s="527"/>
      <c r="D52" s="527"/>
      <c r="E52" s="527"/>
      <c r="F52" s="527"/>
      <c r="G52" s="527"/>
      <c r="H52" s="527"/>
      <c r="I52" s="527"/>
      <c r="J52" s="527"/>
      <c r="K52" s="527"/>
      <c r="L52" s="527"/>
      <c r="M52" s="527"/>
      <c r="N52" s="527"/>
      <c r="O52" s="527"/>
      <c r="P52" s="527"/>
      <c r="Q52" s="527"/>
      <c r="R52" s="527"/>
      <c r="S52" s="527"/>
      <c r="T52" s="527"/>
      <c r="U52" s="528"/>
    </row>
    <row r="53" spans="2:21" ht="34.5" customHeight="1" x14ac:dyDescent="0.25">
      <c r="B53" s="265" t="s">
        <v>26</v>
      </c>
      <c r="C53" s="366" t="s">
        <v>27</v>
      </c>
      <c r="D53" s="367"/>
      <c r="E53" s="368"/>
      <c r="F53" s="265" t="s">
        <v>18</v>
      </c>
      <c r="G53" s="265" t="s">
        <v>25</v>
      </c>
      <c r="H53" s="265" t="s">
        <v>28</v>
      </c>
      <c r="I53" s="265" t="s">
        <v>29</v>
      </c>
      <c r="J53" s="265" t="s">
        <v>30</v>
      </c>
      <c r="K53" s="265" t="s">
        <v>31</v>
      </c>
      <c r="L53" s="265" t="s">
        <v>32</v>
      </c>
      <c r="M53" s="265" t="s">
        <v>33</v>
      </c>
      <c r="N53" s="265" t="s">
        <v>34</v>
      </c>
      <c r="O53" s="265" t="s">
        <v>35</v>
      </c>
      <c r="P53" s="265" t="s">
        <v>36</v>
      </c>
      <c r="Q53" s="265" t="s">
        <v>37</v>
      </c>
      <c r="R53" s="265" t="s">
        <v>38</v>
      </c>
      <c r="S53" s="265" t="s">
        <v>39</v>
      </c>
      <c r="T53" s="265" t="s">
        <v>47</v>
      </c>
      <c r="U53" s="265" t="s">
        <v>41</v>
      </c>
    </row>
    <row r="54" spans="2:21" ht="45.75" customHeight="1" x14ac:dyDescent="0.25">
      <c r="B54" s="63" t="s">
        <v>48</v>
      </c>
      <c r="C54" s="652" t="s">
        <v>235</v>
      </c>
      <c r="D54" s="653"/>
      <c r="E54" s="654"/>
      <c r="F54" s="63" t="s">
        <v>49</v>
      </c>
      <c r="G54" s="114">
        <f t="shared" ref="G54:G55" si="0">+T54</f>
        <v>324.5</v>
      </c>
      <c r="H54" s="148">
        <v>323</v>
      </c>
      <c r="I54" s="148">
        <v>325</v>
      </c>
      <c r="J54" s="148">
        <v>324</v>
      </c>
      <c r="K54" s="148">
        <v>323</v>
      </c>
      <c r="L54" s="148">
        <v>324</v>
      </c>
      <c r="M54" s="148">
        <v>327</v>
      </c>
      <c r="N54" s="148">
        <v>325</v>
      </c>
      <c r="O54" s="148">
        <v>328</v>
      </c>
      <c r="P54" s="148">
        <v>328</v>
      </c>
      <c r="Q54" s="148">
        <v>323</v>
      </c>
      <c r="R54" s="148">
        <v>322</v>
      </c>
      <c r="S54" s="148">
        <v>322</v>
      </c>
      <c r="T54" s="74">
        <f>SUM(H54:S54)/12</f>
        <v>324.5</v>
      </c>
      <c r="U54" s="655">
        <f>T54/T55</f>
        <v>0.31367810536491059</v>
      </c>
    </row>
    <row r="55" spans="2:21" ht="45.75" customHeight="1" x14ac:dyDescent="0.25">
      <c r="B55" s="63" t="s">
        <v>50</v>
      </c>
      <c r="C55" s="652" t="s">
        <v>234</v>
      </c>
      <c r="D55" s="653"/>
      <c r="E55" s="654"/>
      <c r="F55" s="63" t="s">
        <v>49</v>
      </c>
      <c r="G55" s="114">
        <f t="shared" si="0"/>
        <v>1034.5</v>
      </c>
      <c r="H55" s="89">
        <f>SUM(H63,H66,H69,H72,H75,H78,H81,H84,H87,H90,H93)</f>
        <v>1031</v>
      </c>
      <c r="I55" s="89">
        <f t="shared" ref="I55:S55" si="1">SUM(I63,I66,I69,I72,I75,I78,I81,I84,I87,I90,I93)</f>
        <v>1032</v>
      </c>
      <c r="J55" s="89">
        <f t="shared" si="1"/>
        <v>1031</v>
      </c>
      <c r="K55" s="89">
        <f t="shared" si="1"/>
        <v>1037</v>
      </c>
      <c r="L55" s="89">
        <f t="shared" si="1"/>
        <v>1036</v>
      </c>
      <c r="M55" s="89">
        <f t="shared" si="1"/>
        <v>1038</v>
      </c>
      <c r="N55" s="89">
        <f t="shared" si="1"/>
        <v>1041</v>
      </c>
      <c r="O55" s="89">
        <f t="shared" si="1"/>
        <v>1034</v>
      </c>
      <c r="P55" s="89">
        <f t="shared" si="1"/>
        <v>1035</v>
      </c>
      <c r="Q55" s="89">
        <f t="shared" si="1"/>
        <v>1034</v>
      </c>
      <c r="R55" s="89">
        <f t="shared" si="1"/>
        <v>1031</v>
      </c>
      <c r="S55" s="89">
        <f t="shared" si="1"/>
        <v>1034</v>
      </c>
      <c r="T55" s="74">
        <f>SUM(H55:S55)/12</f>
        <v>1034.5</v>
      </c>
      <c r="U55" s="656"/>
    </row>
    <row r="56" spans="2:21" ht="15.75" x14ac:dyDescent="0.25">
      <c r="B56" s="363" t="s">
        <v>43</v>
      </c>
      <c r="C56" s="364"/>
      <c r="D56" s="364"/>
      <c r="E56" s="364"/>
      <c r="F56" s="364"/>
      <c r="G56" s="364"/>
      <c r="H56" s="364"/>
      <c r="I56" s="364"/>
      <c r="J56" s="364"/>
      <c r="K56" s="364"/>
      <c r="L56" s="364"/>
      <c r="M56" s="364"/>
      <c r="N56" s="364"/>
      <c r="O56" s="364"/>
      <c r="P56" s="364"/>
      <c r="Q56" s="364"/>
      <c r="R56" s="364"/>
      <c r="S56" s="364"/>
      <c r="T56" s="364"/>
      <c r="U56" s="365"/>
    </row>
    <row r="57" spans="2:21" ht="49.5" customHeight="1" x14ac:dyDescent="0.25">
      <c r="B57" s="265" t="s">
        <v>26</v>
      </c>
      <c r="C57" s="366" t="s">
        <v>27</v>
      </c>
      <c r="D57" s="367"/>
      <c r="E57" s="368"/>
      <c r="F57" s="265" t="s">
        <v>18</v>
      </c>
      <c r="G57" s="56" t="s">
        <v>43</v>
      </c>
      <c r="H57" s="265" t="s">
        <v>28</v>
      </c>
      <c r="I57" s="265" t="s">
        <v>29</v>
      </c>
      <c r="J57" s="265" t="s">
        <v>30</v>
      </c>
      <c r="K57" s="265" t="s">
        <v>31</v>
      </c>
      <c r="L57" s="265" t="s">
        <v>32</v>
      </c>
      <c r="M57" s="265" t="s">
        <v>33</v>
      </c>
      <c r="N57" s="265" t="s">
        <v>34</v>
      </c>
      <c r="O57" s="265" t="s">
        <v>35</v>
      </c>
      <c r="P57" s="265" t="s">
        <v>36</v>
      </c>
      <c r="Q57" s="265" t="s">
        <v>37</v>
      </c>
      <c r="R57" s="265" t="s">
        <v>38</v>
      </c>
      <c r="S57" s="265" t="s">
        <v>39</v>
      </c>
      <c r="T57" s="265" t="s">
        <v>47</v>
      </c>
      <c r="U57" s="265" t="s">
        <v>41</v>
      </c>
    </row>
    <row r="58" spans="2:21" ht="39" customHeight="1" x14ac:dyDescent="0.25">
      <c r="B58" s="43" t="s">
        <v>48</v>
      </c>
      <c r="C58" s="631" t="s">
        <v>342</v>
      </c>
      <c r="D58" s="632"/>
      <c r="E58" s="633"/>
      <c r="F58" s="43" t="s">
        <v>49</v>
      </c>
      <c r="G58" s="115">
        <f t="shared" ref="G58:G59" si="2">+T58</f>
        <v>4284</v>
      </c>
      <c r="H58" s="76">
        <v>305</v>
      </c>
      <c r="I58" s="76">
        <v>309</v>
      </c>
      <c r="J58" s="76">
        <v>315</v>
      </c>
      <c r="K58" s="76">
        <v>390</v>
      </c>
      <c r="L58" s="76">
        <v>370</v>
      </c>
      <c r="M58" s="76">
        <v>348</v>
      </c>
      <c r="N58" s="122">
        <v>497</v>
      </c>
      <c r="O58" s="122">
        <v>402</v>
      </c>
      <c r="P58" s="122">
        <v>351</v>
      </c>
      <c r="Q58" s="76">
        <v>353</v>
      </c>
      <c r="R58" s="76">
        <v>322</v>
      </c>
      <c r="S58" s="76">
        <v>322</v>
      </c>
      <c r="T58" s="77">
        <f>SUM(H58:S58)</f>
        <v>4284</v>
      </c>
      <c r="U58" s="655">
        <f>T58/T59</f>
        <v>0.28055009823182714</v>
      </c>
    </row>
    <row r="59" spans="2:21" ht="39" customHeight="1" x14ac:dyDescent="0.25">
      <c r="B59" s="43" t="s">
        <v>50</v>
      </c>
      <c r="C59" s="631" t="s">
        <v>236</v>
      </c>
      <c r="D59" s="632"/>
      <c r="E59" s="633"/>
      <c r="F59" s="43" t="s">
        <v>49</v>
      </c>
      <c r="G59" s="115">
        <f t="shared" si="2"/>
        <v>15270</v>
      </c>
      <c r="H59" s="78">
        <f>H97</f>
        <v>1142</v>
      </c>
      <c r="I59" s="78">
        <f>I97</f>
        <v>1614</v>
      </c>
      <c r="J59" s="78">
        <v>1539</v>
      </c>
      <c r="K59" s="78">
        <v>1517</v>
      </c>
      <c r="L59" s="78">
        <v>1754</v>
      </c>
      <c r="M59" s="78">
        <f>M97</f>
        <v>1495</v>
      </c>
      <c r="N59" s="312">
        <v>1041</v>
      </c>
      <c r="O59" s="312">
        <v>1034</v>
      </c>
      <c r="P59" s="312">
        <v>1035</v>
      </c>
      <c r="Q59" s="78">
        <v>1034</v>
      </c>
      <c r="R59" s="78">
        <v>1031</v>
      </c>
      <c r="S59" s="78">
        <v>1034</v>
      </c>
      <c r="T59" s="75">
        <f>SUM(H59:S59)</f>
        <v>15270</v>
      </c>
      <c r="U59" s="656"/>
    </row>
    <row r="60" spans="2:21" ht="21.75" customHeight="1" x14ac:dyDescent="0.25">
      <c r="B60" s="427" t="s">
        <v>51</v>
      </c>
      <c r="C60" s="428"/>
      <c r="D60" s="428"/>
      <c r="E60" s="428"/>
      <c r="F60" s="428"/>
      <c r="G60" s="428"/>
      <c r="H60" s="428"/>
      <c r="I60" s="428"/>
      <c r="J60" s="428"/>
      <c r="K60" s="428"/>
      <c r="L60" s="428"/>
      <c r="M60" s="428"/>
      <c r="N60" s="428"/>
      <c r="O60" s="428"/>
      <c r="P60" s="428"/>
      <c r="Q60" s="428"/>
      <c r="R60" s="428"/>
      <c r="S60" s="428"/>
      <c r="T60" s="428"/>
      <c r="U60" s="429"/>
    </row>
    <row r="61" spans="2:21" ht="15" customHeight="1" x14ac:dyDescent="0.25">
      <c r="B61" s="373" t="s">
        <v>27</v>
      </c>
      <c r="C61" s="374"/>
      <c r="D61" s="374"/>
      <c r="E61" s="375"/>
      <c r="F61" s="379" t="s">
        <v>18</v>
      </c>
      <c r="G61" s="761" t="s">
        <v>340</v>
      </c>
      <c r="H61" s="369" t="s">
        <v>28</v>
      </c>
      <c r="I61" s="369" t="s">
        <v>29</v>
      </c>
      <c r="J61" s="369" t="s">
        <v>30</v>
      </c>
      <c r="K61" s="369" t="s">
        <v>31</v>
      </c>
      <c r="L61" s="369" t="s">
        <v>32</v>
      </c>
      <c r="M61" s="369" t="s">
        <v>33</v>
      </c>
      <c r="N61" s="369" t="s">
        <v>34</v>
      </c>
      <c r="O61" s="369" t="s">
        <v>35</v>
      </c>
      <c r="P61" s="369" t="s">
        <v>36</v>
      </c>
      <c r="Q61" s="369" t="s">
        <v>54</v>
      </c>
      <c r="R61" s="369" t="s">
        <v>38</v>
      </c>
      <c r="S61" s="369" t="s">
        <v>39</v>
      </c>
      <c r="T61" s="369" t="s">
        <v>40</v>
      </c>
      <c r="U61" s="379" t="s">
        <v>41</v>
      </c>
    </row>
    <row r="62" spans="2:21" x14ac:dyDescent="0.25">
      <c r="B62" s="376"/>
      <c r="C62" s="377"/>
      <c r="D62" s="377"/>
      <c r="E62" s="378"/>
      <c r="F62" s="380"/>
      <c r="G62" s="762"/>
      <c r="H62" s="370"/>
      <c r="I62" s="370"/>
      <c r="J62" s="370"/>
      <c r="K62" s="370"/>
      <c r="L62" s="370"/>
      <c r="M62" s="370"/>
      <c r="N62" s="370"/>
      <c r="O62" s="370"/>
      <c r="P62" s="370"/>
      <c r="Q62" s="370"/>
      <c r="R62" s="370"/>
      <c r="S62" s="370"/>
      <c r="T62" s="370"/>
      <c r="U62" s="380"/>
    </row>
    <row r="63" spans="2:21" ht="46.5" customHeight="1" x14ac:dyDescent="0.25">
      <c r="B63" s="500" t="s">
        <v>272</v>
      </c>
      <c r="C63" s="333"/>
      <c r="D63" s="333"/>
      <c r="E63" s="334"/>
      <c r="F63" s="509" t="s">
        <v>178</v>
      </c>
      <c r="G63" s="9" t="s">
        <v>25</v>
      </c>
      <c r="H63" s="254">
        <v>12</v>
      </c>
      <c r="I63" s="31">
        <v>10</v>
      </c>
      <c r="J63" s="31">
        <v>11</v>
      </c>
      <c r="K63" s="31">
        <v>10</v>
      </c>
      <c r="L63" s="31">
        <v>12</v>
      </c>
      <c r="M63" s="31">
        <v>13</v>
      </c>
      <c r="N63" s="31">
        <v>11</v>
      </c>
      <c r="O63" s="31">
        <v>12</v>
      </c>
      <c r="P63" s="31">
        <v>13</v>
      </c>
      <c r="Q63" s="31">
        <v>13</v>
      </c>
      <c r="R63" s="31">
        <v>12</v>
      </c>
      <c r="S63" s="31">
        <v>11</v>
      </c>
      <c r="T63" s="31">
        <f>SUM(H63:S63)</f>
        <v>140</v>
      </c>
      <c r="U63" s="329">
        <f>T64/T63</f>
        <v>1.8071428571428572</v>
      </c>
    </row>
    <row r="64" spans="2:21" ht="46.5" customHeight="1" x14ac:dyDescent="0.25">
      <c r="B64" s="335"/>
      <c r="C64" s="336"/>
      <c r="D64" s="336"/>
      <c r="E64" s="337"/>
      <c r="F64" s="510"/>
      <c r="G64" s="10" t="s">
        <v>43</v>
      </c>
      <c r="H64" s="35">
        <v>15</v>
      </c>
      <c r="I64" s="32">
        <v>11</v>
      </c>
      <c r="J64" s="32">
        <v>13</v>
      </c>
      <c r="K64" s="92">
        <v>9</v>
      </c>
      <c r="L64" s="92">
        <v>10</v>
      </c>
      <c r="M64" s="92">
        <v>47</v>
      </c>
      <c r="N64" s="125">
        <v>34</v>
      </c>
      <c r="O64" s="125">
        <v>19</v>
      </c>
      <c r="P64" s="125">
        <v>19</v>
      </c>
      <c r="Q64" s="34">
        <v>24</v>
      </c>
      <c r="R64" s="34">
        <v>24</v>
      </c>
      <c r="S64" s="34">
        <v>28</v>
      </c>
      <c r="T64" s="31">
        <f>SUM(H64:S64)</f>
        <v>253</v>
      </c>
      <c r="U64" s="345"/>
    </row>
    <row r="65" spans="2:21" ht="46.5" customHeight="1" x14ac:dyDescent="0.25">
      <c r="B65" s="338"/>
      <c r="C65" s="339"/>
      <c r="D65" s="339"/>
      <c r="E65" s="340"/>
      <c r="F65" s="511"/>
      <c r="G65" s="206" t="s">
        <v>140</v>
      </c>
      <c r="H65" s="181">
        <f t="shared" ref="H65:S65" si="3">H64/H63</f>
        <v>1.25</v>
      </c>
      <c r="I65" s="309">
        <f t="shared" si="3"/>
        <v>1.1000000000000001</v>
      </c>
      <c r="J65" s="309">
        <f t="shared" si="3"/>
        <v>1.1818181818181819</v>
      </c>
      <c r="K65" s="309">
        <f t="shared" si="3"/>
        <v>0.9</v>
      </c>
      <c r="L65" s="309">
        <f t="shared" si="3"/>
        <v>0.83333333333333337</v>
      </c>
      <c r="M65" s="309">
        <f t="shared" si="3"/>
        <v>3.6153846153846154</v>
      </c>
      <c r="N65" s="309">
        <f t="shared" si="3"/>
        <v>3.0909090909090908</v>
      </c>
      <c r="O65" s="309">
        <f t="shared" si="3"/>
        <v>1.5833333333333333</v>
      </c>
      <c r="P65" s="309">
        <f t="shared" si="3"/>
        <v>1.4615384615384615</v>
      </c>
      <c r="Q65" s="309">
        <f t="shared" si="3"/>
        <v>1.8461538461538463</v>
      </c>
      <c r="R65" s="309">
        <f t="shared" si="3"/>
        <v>2</v>
      </c>
      <c r="S65" s="309">
        <f t="shared" si="3"/>
        <v>2.5454545454545454</v>
      </c>
      <c r="T65" s="181"/>
      <c r="U65" s="330"/>
    </row>
    <row r="66" spans="2:21" ht="36.75" customHeight="1" x14ac:dyDescent="0.25">
      <c r="B66" s="643" t="s">
        <v>273</v>
      </c>
      <c r="C66" s="644"/>
      <c r="D66" s="644"/>
      <c r="E66" s="645"/>
      <c r="F66" s="509" t="s">
        <v>221</v>
      </c>
      <c r="G66" s="9" t="s">
        <v>25</v>
      </c>
      <c r="H66" s="31">
        <v>16</v>
      </c>
      <c r="I66" s="36">
        <v>15</v>
      </c>
      <c r="J66" s="36">
        <v>15</v>
      </c>
      <c r="K66" s="36">
        <v>15</v>
      </c>
      <c r="L66" s="36">
        <v>16</v>
      </c>
      <c r="M66" s="36">
        <v>15</v>
      </c>
      <c r="N66" s="36">
        <v>16</v>
      </c>
      <c r="O66" s="36">
        <v>15</v>
      </c>
      <c r="P66" s="36">
        <v>16</v>
      </c>
      <c r="Q66" s="36">
        <v>15</v>
      </c>
      <c r="R66" s="36">
        <v>16</v>
      </c>
      <c r="S66" s="36">
        <v>16</v>
      </c>
      <c r="T66" s="35">
        <f t="shared" ref="T66:T97" si="4">SUM(H66:S66)</f>
        <v>186</v>
      </c>
      <c r="U66" s="329">
        <f>T67/T66</f>
        <v>0.84946236559139787</v>
      </c>
    </row>
    <row r="67" spans="2:21" ht="46.5" customHeight="1" x14ac:dyDescent="0.25">
      <c r="B67" s="646"/>
      <c r="C67" s="647"/>
      <c r="D67" s="647"/>
      <c r="E67" s="648"/>
      <c r="F67" s="510"/>
      <c r="G67" s="10" t="s">
        <v>43</v>
      </c>
      <c r="H67" s="32">
        <v>21</v>
      </c>
      <c r="I67" s="37">
        <v>15</v>
      </c>
      <c r="J67" s="37">
        <v>15</v>
      </c>
      <c r="K67" s="37">
        <v>12</v>
      </c>
      <c r="L67" s="37">
        <v>14</v>
      </c>
      <c r="M67" s="37">
        <v>14</v>
      </c>
      <c r="N67" s="125">
        <v>14</v>
      </c>
      <c r="O67" s="125">
        <v>11</v>
      </c>
      <c r="P67" s="125">
        <v>14</v>
      </c>
      <c r="Q67" s="34">
        <v>8</v>
      </c>
      <c r="R67" s="34">
        <v>13</v>
      </c>
      <c r="S67" s="34">
        <v>7</v>
      </c>
      <c r="T67" s="35">
        <f>SUM(H67:S67)</f>
        <v>158</v>
      </c>
      <c r="U67" s="345"/>
    </row>
    <row r="68" spans="2:21" ht="46.5" customHeight="1" x14ac:dyDescent="0.25">
      <c r="B68" s="649"/>
      <c r="C68" s="650"/>
      <c r="D68" s="650"/>
      <c r="E68" s="651"/>
      <c r="F68" s="511"/>
      <c r="G68" s="206" t="s">
        <v>140</v>
      </c>
      <c r="H68" s="181">
        <f t="shared" ref="H68:S68" si="5">H67/H66</f>
        <v>1.3125</v>
      </c>
      <c r="I68" s="309">
        <f t="shared" si="5"/>
        <v>1</v>
      </c>
      <c r="J68" s="309">
        <f t="shared" si="5"/>
        <v>1</v>
      </c>
      <c r="K68" s="309">
        <f t="shared" si="5"/>
        <v>0.8</v>
      </c>
      <c r="L68" s="309">
        <f t="shared" si="5"/>
        <v>0.875</v>
      </c>
      <c r="M68" s="309">
        <f t="shared" si="5"/>
        <v>0.93333333333333335</v>
      </c>
      <c r="N68" s="309">
        <f t="shared" si="5"/>
        <v>0.875</v>
      </c>
      <c r="O68" s="309">
        <f t="shared" si="5"/>
        <v>0.73333333333333328</v>
      </c>
      <c r="P68" s="309">
        <f t="shared" si="5"/>
        <v>0.875</v>
      </c>
      <c r="Q68" s="309">
        <f t="shared" si="5"/>
        <v>0.53333333333333333</v>
      </c>
      <c r="R68" s="309">
        <f t="shared" si="5"/>
        <v>0.8125</v>
      </c>
      <c r="S68" s="309">
        <f t="shared" si="5"/>
        <v>0.4375</v>
      </c>
      <c r="T68" s="182"/>
      <c r="U68" s="330"/>
    </row>
    <row r="69" spans="2:21" ht="46.5" customHeight="1" x14ac:dyDescent="0.25">
      <c r="B69" s="500" t="s">
        <v>274</v>
      </c>
      <c r="C69" s="333"/>
      <c r="D69" s="333"/>
      <c r="E69" s="334"/>
      <c r="F69" s="509" t="s">
        <v>223</v>
      </c>
      <c r="G69" s="9" t="s">
        <v>25</v>
      </c>
      <c r="H69" s="31">
        <v>13</v>
      </c>
      <c r="I69" s="38">
        <v>12</v>
      </c>
      <c r="J69" s="38">
        <v>12</v>
      </c>
      <c r="K69" s="38">
        <v>13</v>
      </c>
      <c r="L69" s="38">
        <v>12</v>
      </c>
      <c r="M69" s="38">
        <v>12</v>
      </c>
      <c r="N69" s="38">
        <v>13</v>
      </c>
      <c r="O69" s="38">
        <v>12</v>
      </c>
      <c r="P69" s="38">
        <v>12</v>
      </c>
      <c r="Q69" s="38">
        <v>13</v>
      </c>
      <c r="R69" s="38">
        <v>12</v>
      </c>
      <c r="S69" s="38">
        <v>12</v>
      </c>
      <c r="T69" s="31">
        <f t="shared" si="4"/>
        <v>148</v>
      </c>
      <c r="U69" s="329">
        <f t="shared" ref="U69" si="6">T70/T69</f>
        <v>1</v>
      </c>
    </row>
    <row r="70" spans="2:21" ht="46.5" customHeight="1" x14ac:dyDescent="0.25">
      <c r="B70" s="335"/>
      <c r="C70" s="336"/>
      <c r="D70" s="336"/>
      <c r="E70" s="337"/>
      <c r="F70" s="510"/>
      <c r="G70" s="10" t="s">
        <v>43</v>
      </c>
      <c r="H70" s="32">
        <v>13</v>
      </c>
      <c r="I70" s="39">
        <v>12</v>
      </c>
      <c r="J70" s="39">
        <v>11</v>
      </c>
      <c r="K70" s="83">
        <v>13</v>
      </c>
      <c r="L70" s="83">
        <v>12</v>
      </c>
      <c r="M70" s="33">
        <v>12</v>
      </c>
      <c r="N70" s="125">
        <v>13</v>
      </c>
      <c r="O70" s="125">
        <v>13</v>
      </c>
      <c r="P70" s="125">
        <v>12</v>
      </c>
      <c r="Q70" s="34">
        <v>13</v>
      </c>
      <c r="R70" s="34">
        <v>12</v>
      </c>
      <c r="S70" s="34">
        <v>12</v>
      </c>
      <c r="T70" s="35">
        <f>SUM(H70:S70)</f>
        <v>148</v>
      </c>
      <c r="U70" s="345"/>
    </row>
    <row r="71" spans="2:21" ht="46.5" customHeight="1" x14ac:dyDescent="0.25">
      <c r="B71" s="338"/>
      <c r="C71" s="339"/>
      <c r="D71" s="339"/>
      <c r="E71" s="340"/>
      <c r="F71" s="511"/>
      <c r="G71" s="206" t="s">
        <v>140</v>
      </c>
      <c r="H71" s="181">
        <f t="shared" ref="H71:S71" si="7">H70/H69</f>
        <v>1</v>
      </c>
      <c r="I71" s="181">
        <f t="shared" si="7"/>
        <v>1</v>
      </c>
      <c r="J71" s="181">
        <f t="shared" si="7"/>
        <v>0.91666666666666663</v>
      </c>
      <c r="K71" s="181">
        <f t="shared" si="7"/>
        <v>1</v>
      </c>
      <c r="L71" s="181">
        <f t="shared" si="7"/>
        <v>1</v>
      </c>
      <c r="M71" s="181">
        <f t="shared" si="7"/>
        <v>1</v>
      </c>
      <c r="N71" s="181">
        <f t="shared" si="7"/>
        <v>1</v>
      </c>
      <c r="O71" s="181">
        <f t="shared" si="7"/>
        <v>1.0833333333333333</v>
      </c>
      <c r="P71" s="181">
        <f t="shared" si="7"/>
        <v>1</v>
      </c>
      <c r="Q71" s="309">
        <f t="shared" si="7"/>
        <v>1</v>
      </c>
      <c r="R71" s="309">
        <f t="shared" si="7"/>
        <v>1</v>
      </c>
      <c r="S71" s="309">
        <f t="shared" si="7"/>
        <v>1</v>
      </c>
      <c r="T71" s="185"/>
      <c r="U71" s="330"/>
    </row>
    <row r="72" spans="2:21" ht="38.25" customHeight="1" x14ac:dyDescent="0.25">
      <c r="B72" s="500" t="s">
        <v>275</v>
      </c>
      <c r="C72" s="333"/>
      <c r="D72" s="333"/>
      <c r="E72" s="334"/>
      <c r="F72" s="509" t="s">
        <v>178</v>
      </c>
      <c r="G72" s="9" t="s">
        <v>25</v>
      </c>
      <c r="H72" s="31">
        <v>150</v>
      </c>
      <c r="I72" s="31">
        <v>150</v>
      </c>
      <c r="J72" s="31">
        <v>150</v>
      </c>
      <c r="K72" s="31">
        <v>150</v>
      </c>
      <c r="L72" s="31">
        <v>150</v>
      </c>
      <c r="M72" s="31">
        <v>150</v>
      </c>
      <c r="N72" s="31">
        <v>150</v>
      </c>
      <c r="O72" s="31">
        <v>150</v>
      </c>
      <c r="P72" s="31">
        <v>150</v>
      </c>
      <c r="Q72" s="31">
        <v>150</v>
      </c>
      <c r="R72" s="31">
        <v>150</v>
      </c>
      <c r="S72" s="31">
        <v>150</v>
      </c>
      <c r="T72" s="35">
        <f t="shared" si="4"/>
        <v>1800</v>
      </c>
      <c r="U72" s="329">
        <f t="shared" ref="U72" si="8">T73/T72</f>
        <v>1.0055555555555555</v>
      </c>
    </row>
    <row r="73" spans="2:21" ht="38.25" customHeight="1" x14ac:dyDescent="0.25">
      <c r="B73" s="335"/>
      <c r="C73" s="336"/>
      <c r="D73" s="336"/>
      <c r="E73" s="337"/>
      <c r="F73" s="510"/>
      <c r="G73" s="10" t="s">
        <v>43</v>
      </c>
      <c r="H73" s="32">
        <v>153</v>
      </c>
      <c r="I73" s="39">
        <v>142</v>
      </c>
      <c r="J73" s="39">
        <v>150</v>
      </c>
      <c r="K73" s="93">
        <v>141</v>
      </c>
      <c r="L73" s="93">
        <v>125</v>
      </c>
      <c r="M73" s="93">
        <v>150</v>
      </c>
      <c r="N73" s="125">
        <v>183</v>
      </c>
      <c r="O73" s="125">
        <v>158</v>
      </c>
      <c r="P73" s="125">
        <v>158</v>
      </c>
      <c r="Q73" s="34">
        <v>150</v>
      </c>
      <c r="R73" s="34">
        <v>150</v>
      </c>
      <c r="S73" s="34">
        <v>150</v>
      </c>
      <c r="T73" s="35">
        <f>SUM(H73:S73)</f>
        <v>1810</v>
      </c>
      <c r="U73" s="345"/>
    </row>
    <row r="74" spans="2:21" ht="38.25" customHeight="1" x14ac:dyDescent="0.25">
      <c r="B74" s="338"/>
      <c r="C74" s="339"/>
      <c r="D74" s="339"/>
      <c r="E74" s="340"/>
      <c r="F74" s="511"/>
      <c r="G74" s="206" t="s">
        <v>140</v>
      </c>
      <c r="H74" s="181">
        <f t="shared" ref="H74:S74" si="9">H73/H72</f>
        <v>1.02</v>
      </c>
      <c r="I74" s="181">
        <f t="shared" si="9"/>
        <v>0.94666666666666666</v>
      </c>
      <c r="J74" s="181">
        <f t="shared" si="9"/>
        <v>1</v>
      </c>
      <c r="K74" s="181">
        <f t="shared" si="9"/>
        <v>0.94</v>
      </c>
      <c r="L74" s="181">
        <f t="shared" si="9"/>
        <v>0.83333333333333337</v>
      </c>
      <c r="M74" s="181">
        <f t="shared" si="9"/>
        <v>1</v>
      </c>
      <c r="N74" s="181">
        <f t="shared" si="9"/>
        <v>1.22</v>
      </c>
      <c r="O74" s="181">
        <f t="shared" si="9"/>
        <v>1.0533333333333332</v>
      </c>
      <c r="P74" s="181">
        <f t="shared" si="9"/>
        <v>1.0533333333333332</v>
      </c>
      <c r="Q74" s="309">
        <f t="shared" si="9"/>
        <v>1</v>
      </c>
      <c r="R74" s="309">
        <f t="shared" si="9"/>
        <v>1</v>
      </c>
      <c r="S74" s="309">
        <f t="shared" si="9"/>
        <v>1</v>
      </c>
      <c r="T74" s="185"/>
      <c r="U74" s="330"/>
    </row>
    <row r="75" spans="2:21" ht="38.25" customHeight="1" x14ac:dyDescent="0.25">
      <c r="B75" s="332" t="s">
        <v>276</v>
      </c>
      <c r="C75" s="333"/>
      <c r="D75" s="333"/>
      <c r="E75" s="334"/>
      <c r="F75" s="509" t="s">
        <v>226</v>
      </c>
      <c r="G75" s="9" t="s">
        <v>25</v>
      </c>
      <c r="H75" s="31">
        <v>10</v>
      </c>
      <c r="I75" s="38">
        <v>13</v>
      </c>
      <c r="J75" s="38">
        <v>12</v>
      </c>
      <c r="K75" s="40">
        <v>15</v>
      </c>
      <c r="L75" s="40">
        <v>13</v>
      </c>
      <c r="M75" s="40">
        <v>15</v>
      </c>
      <c r="N75" s="40">
        <v>17</v>
      </c>
      <c r="O75" s="40">
        <v>13</v>
      </c>
      <c r="P75" s="40">
        <v>13</v>
      </c>
      <c r="Q75" s="40">
        <v>12</v>
      </c>
      <c r="R75" s="40">
        <v>11</v>
      </c>
      <c r="S75" s="40">
        <v>13</v>
      </c>
      <c r="T75" s="31">
        <f t="shared" si="4"/>
        <v>157</v>
      </c>
      <c r="U75" s="329">
        <f>T76/T75</f>
        <v>1.1210191082802548</v>
      </c>
    </row>
    <row r="76" spans="2:21" ht="38.25" customHeight="1" x14ac:dyDescent="0.25">
      <c r="B76" s="335"/>
      <c r="C76" s="336"/>
      <c r="D76" s="336"/>
      <c r="E76" s="337"/>
      <c r="F76" s="510"/>
      <c r="G76" s="10" t="s">
        <v>43</v>
      </c>
      <c r="H76" s="32">
        <v>9</v>
      </c>
      <c r="I76" s="39">
        <v>11</v>
      </c>
      <c r="J76" s="39">
        <v>10</v>
      </c>
      <c r="K76" s="93">
        <v>12</v>
      </c>
      <c r="L76" s="93">
        <v>13</v>
      </c>
      <c r="M76" s="93">
        <v>13</v>
      </c>
      <c r="N76" s="34">
        <v>15</v>
      </c>
      <c r="O76" s="34">
        <v>11</v>
      </c>
      <c r="P76" s="34">
        <v>10</v>
      </c>
      <c r="Q76" s="34">
        <v>12</v>
      </c>
      <c r="R76" s="34">
        <v>32</v>
      </c>
      <c r="S76" s="34">
        <v>28</v>
      </c>
      <c r="T76" s="35">
        <f>SUM(H76:S76)</f>
        <v>176</v>
      </c>
      <c r="U76" s="345"/>
    </row>
    <row r="77" spans="2:21" ht="38.25" customHeight="1" x14ac:dyDescent="0.25">
      <c r="B77" s="338"/>
      <c r="C77" s="339"/>
      <c r="D77" s="339"/>
      <c r="E77" s="340"/>
      <c r="F77" s="511"/>
      <c r="G77" s="206" t="s">
        <v>140</v>
      </c>
      <c r="H77" s="181">
        <f t="shared" ref="H77:S77" si="10">H76/H75</f>
        <v>0.9</v>
      </c>
      <c r="I77" s="181">
        <f t="shared" si="10"/>
        <v>0.84615384615384615</v>
      </c>
      <c r="J77" s="181">
        <f t="shared" si="10"/>
        <v>0.83333333333333337</v>
      </c>
      <c r="K77" s="181">
        <f t="shared" si="10"/>
        <v>0.8</v>
      </c>
      <c r="L77" s="181">
        <f t="shared" si="10"/>
        <v>1</v>
      </c>
      <c r="M77" s="181">
        <f t="shared" si="10"/>
        <v>0.8666666666666667</v>
      </c>
      <c r="N77" s="181">
        <f t="shared" si="10"/>
        <v>0.88235294117647056</v>
      </c>
      <c r="O77" s="181">
        <f t="shared" si="10"/>
        <v>0.84615384615384615</v>
      </c>
      <c r="P77" s="181">
        <f t="shared" si="10"/>
        <v>0.76923076923076927</v>
      </c>
      <c r="Q77" s="309">
        <f t="shared" si="10"/>
        <v>1</v>
      </c>
      <c r="R77" s="309">
        <f t="shared" si="10"/>
        <v>2.9090909090909092</v>
      </c>
      <c r="S77" s="309">
        <f t="shared" si="10"/>
        <v>2.1538461538461537</v>
      </c>
      <c r="T77" s="185"/>
      <c r="U77" s="330"/>
    </row>
    <row r="78" spans="2:21" ht="38.25" customHeight="1" x14ac:dyDescent="0.25">
      <c r="B78" s="332" t="s">
        <v>277</v>
      </c>
      <c r="C78" s="333"/>
      <c r="D78" s="333"/>
      <c r="E78" s="334"/>
      <c r="F78" s="509" t="s">
        <v>226</v>
      </c>
      <c r="G78" s="9" t="s">
        <v>25</v>
      </c>
      <c r="H78" s="255">
        <v>18</v>
      </c>
      <c r="I78" s="255">
        <v>20</v>
      </c>
      <c r="J78" s="255">
        <v>19</v>
      </c>
      <c r="K78" s="255">
        <v>22</v>
      </c>
      <c r="L78" s="255">
        <v>21</v>
      </c>
      <c r="M78" s="255">
        <v>21</v>
      </c>
      <c r="N78" s="255">
        <v>22</v>
      </c>
      <c r="O78" s="255">
        <v>20</v>
      </c>
      <c r="P78" s="255">
        <v>19</v>
      </c>
      <c r="Q78" s="255">
        <v>19</v>
      </c>
      <c r="R78" s="255">
        <v>18</v>
      </c>
      <c r="S78" s="255">
        <v>20</v>
      </c>
      <c r="T78" s="35">
        <f t="shared" si="4"/>
        <v>239</v>
      </c>
      <c r="U78" s="329">
        <f>T79/T78</f>
        <v>1.0334728033472804</v>
      </c>
    </row>
    <row r="79" spans="2:21" ht="38.25" customHeight="1" x14ac:dyDescent="0.25">
      <c r="B79" s="335"/>
      <c r="C79" s="336"/>
      <c r="D79" s="336"/>
      <c r="E79" s="337"/>
      <c r="F79" s="510"/>
      <c r="G79" s="10" t="s">
        <v>43</v>
      </c>
      <c r="H79" s="32">
        <v>15</v>
      </c>
      <c r="I79" s="39">
        <v>19</v>
      </c>
      <c r="J79" s="39">
        <v>20</v>
      </c>
      <c r="K79" s="93">
        <v>19</v>
      </c>
      <c r="L79" s="93">
        <v>20</v>
      </c>
      <c r="M79" s="93">
        <v>19</v>
      </c>
      <c r="N79" s="34">
        <v>21</v>
      </c>
      <c r="O79" s="34">
        <v>18</v>
      </c>
      <c r="P79" s="34">
        <v>17</v>
      </c>
      <c r="Q79" s="321">
        <v>19</v>
      </c>
      <c r="R79" s="321">
        <v>29</v>
      </c>
      <c r="S79" s="321">
        <v>31</v>
      </c>
      <c r="T79" s="35">
        <f>SUM(H79:S79)</f>
        <v>247</v>
      </c>
      <c r="U79" s="345"/>
    </row>
    <row r="80" spans="2:21" ht="38.25" customHeight="1" x14ac:dyDescent="0.25">
      <c r="B80" s="338"/>
      <c r="C80" s="339"/>
      <c r="D80" s="339"/>
      <c r="E80" s="340"/>
      <c r="F80" s="511"/>
      <c r="G80" s="206" t="s">
        <v>140</v>
      </c>
      <c r="H80" s="181">
        <f t="shared" ref="H80:S80" si="11">H79/H78</f>
        <v>0.83333333333333337</v>
      </c>
      <c r="I80" s="181">
        <f t="shared" si="11"/>
        <v>0.95</v>
      </c>
      <c r="J80" s="181">
        <f t="shared" si="11"/>
        <v>1.0526315789473684</v>
      </c>
      <c r="K80" s="181">
        <f t="shared" si="11"/>
        <v>0.86363636363636365</v>
      </c>
      <c r="L80" s="181">
        <f t="shared" si="11"/>
        <v>0.95238095238095233</v>
      </c>
      <c r="M80" s="181">
        <f t="shared" si="11"/>
        <v>0.90476190476190477</v>
      </c>
      <c r="N80" s="181">
        <f t="shared" si="11"/>
        <v>0.95454545454545459</v>
      </c>
      <c r="O80" s="181">
        <f t="shared" si="11"/>
        <v>0.9</v>
      </c>
      <c r="P80" s="181">
        <f t="shared" si="11"/>
        <v>0.89473684210526316</v>
      </c>
      <c r="Q80" s="309">
        <f t="shared" si="11"/>
        <v>1</v>
      </c>
      <c r="R80" s="309">
        <f t="shared" si="11"/>
        <v>1.6111111111111112</v>
      </c>
      <c r="S80" s="309">
        <f t="shared" si="11"/>
        <v>1.55</v>
      </c>
      <c r="T80" s="185"/>
      <c r="U80" s="330"/>
    </row>
    <row r="81" spans="2:21" ht="38.25" customHeight="1" x14ac:dyDescent="0.25">
      <c r="B81" s="500" t="s">
        <v>278</v>
      </c>
      <c r="C81" s="333"/>
      <c r="D81" s="333"/>
      <c r="E81" s="334"/>
      <c r="F81" s="341" t="s">
        <v>226</v>
      </c>
      <c r="G81" s="9" t="s">
        <v>25</v>
      </c>
      <c r="H81" s="255">
        <v>500</v>
      </c>
      <c r="I81" s="255">
        <v>500</v>
      </c>
      <c r="J81" s="255">
        <v>500</v>
      </c>
      <c r="K81" s="255">
        <v>500</v>
      </c>
      <c r="L81" s="255">
        <v>500</v>
      </c>
      <c r="M81" s="255">
        <v>500</v>
      </c>
      <c r="N81" s="255">
        <v>500</v>
      </c>
      <c r="O81" s="255">
        <v>500</v>
      </c>
      <c r="P81" s="255">
        <v>500</v>
      </c>
      <c r="Q81" s="255">
        <v>500</v>
      </c>
      <c r="R81" s="255">
        <v>500</v>
      </c>
      <c r="S81" s="255">
        <v>500</v>
      </c>
      <c r="T81" s="35">
        <f t="shared" ref="T81" si="12">SUM(H81:S81)</f>
        <v>6000</v>
      </c>
      <c r="U81" s="329">
        <f>T82/T81</f>
        <v>1.9796666666666667</v>
      </c>
    </row>
    <row r="82" spans="2:21" ht="38.25" customHeight="1" x14ac:dyDescent="0.25">
      <c r="B82" s="335"/>
      <c r="C82" s="336"/>
      <c r="D82" s="336"/>
      <c r="E82" s="337"/>
      <c r="F82" s="341"/>
      <c r="G82" s="10" t="s">
        <v>43</v>
      </c>
      <c r="H82" s="32">
        <v>604</v>
      </c>
      <c r="I82" s="39">
        <v>1092</v>
      </c>
      <c r="J82" s="39">
        <v>1023</v>
      </c>
      <c r="K82" s="93">
        <v>999</v>
      </c>
      <c r="L82" s="93">
        <v>1263</v>
      </c>
      <c r="M82" s="93">
        <v>943</v>
      </c>
      <c r="N82" s="34">
        <v>1303</v>
      </c>
      <c r="O82" s="34">
        <v>1190</v>
      </c>
      <c r="P82" s="34">
        <v>1061</v>
      </c>
      <c r="Q82" s="34">
        <v>1327</v>
      </c>
      <c r="R82" s="34">
        <v>344</v>
      </c>
      <c r="S82" s="34">
        <v>729</v>
      </c>
      <c r="T82" s="35">
        <f>SUM(H82:S82)</f>
        <v>11878</v>
      </c>
      <c r="U82" s="345"/>
    </row>
    <row r="83" spans="2:21" ht="38.25" customHeight="1" x14ac:dyDescent="0.25">
      <c r="B83" s="338"/>
      <c r="C83" s="339"/>
      <c r="D83" s="339"/>
      <c r="E83" s="340"/>
      <c r="F83" s="341"/>
      <c r="G83" s="206" t="s">
        <v>140</v>
      </c>
      <c r="H83" s="181">
        <f t="shared" ref="H83:S83" si="13">H82/H81</f>
        <v>1.208</v>
      </c>
      <c r="I83" s="181">
        <f t="shared" si="13"/>
        <v>2.1840000000000002</v>
      </c>
      <c r="J83" s="181">
        <f t="shared" si="13"/>
        <v>2.0459999999999998</v>
      </c>
      <c r="K83" s="181">
        <f t="shared" si="13"/>
        <v>1.998</v>
      </c>
      <c r="L83" s="181">
        <f t="shared" si="13"/>
        <v>2.5259999999999998</v>
      </c>
      <c r="M83" s="181">
        <f t="shared" si="13"/>
        <v>1.8859999999999999</v>
      </c>
      <c r="N83" s="181">
        <f t="shared" si="13"/>
        <v>2.6059999999999999</v>
      </c>
      <c r="O83" s="181">
        <f t="shared" si="13"/>
        <v>2.38</v>
      </c>
      <c r="P83" s="181">
        <f t="shared" si="13"/>
        <v>2.1219999999999999</v>
      </c>
      <c r="Q83" s="309">
        <f t="shared" si="13"/>
        <v>2.6539999999999999</v>
      </c>
      <c r="R83" s="309">
        <f t="shared" si="13"/>
        <v>0.68799999999999994</v>
      </c>
      <c r="S83" s="309">
        <f t="shared" si="13"/>
        <v>1.458</v>
      </c>
      <c r="T83" s="185"/>
      <c r="U83" s="330"/>
    </row>
    <row r="84" spans="2:21" ht="38.25" customHeight="1" x14ac:dyDescent="0.25">
      <c r="B84" s="332" t="s">
        <v>279</v>
      </c>
      <c r="C84" s="333"/>
      <c r="D84" s="333"/>
      <c r="E84" s="334"/>
      <c r="F84" s="341" t="s">
        <v>178</v>
      </c>
      <c r="G84" s="9" t="s">
        <v>25</v>
      </c>
      <c r="H84" s="255">
        <v>12</v>
      </c>
      <c r="I84" s="255">
        <v>12</v>
      </c>
      <c r="J84" s="255">
        <v>12</v>
      </c>
      <c r="K84" s="255">
        <v>12</v>
      </c>
      <c r="L84" s="255">
        <v>12</v>
      </c>
      <c r="M84" s="255">
        <v>12</v>
      </c>
      <c r="N84" s="255">
        <v>12</v>
      </c>
      <c r="O84" s="255">
        <v>12</v>
      </c>
      <c r="P84" s="255">
        <v>12</v>
      </c>
      <c r="Q84" s="255">
        <v>12</v>
      </c>
      <c r="R84" s="255">
        <v>12</v>
      </c>
      <c r="S84" s="255">
        <v>12</v>
      </c>
      <c r="T84" s="35">
        <f t="shared" ref="T84" si="14">SUM(H84:S84)</f>
        <v>144</v>
      </c>
      <c r="U84" s="329">
        <f>T85/T84</f>
        <v>1</v>
      </c>
    </row>
    <row r="85" spans="2:21" ht="38.25" customHeight="1" x14ac:dyDescent="0.25">
      <c r="B85" s="335"/>
      <c r="C85" s="336"/>
      <c r="D85" s="336"/>
      <c r="E85" s="337"/>
      <c r="F85" s="341"/>
      <c r="G85" s="10" t="s">
        <v>43</v>
      </c>
      <c r="H85" s="32">
        <v>12</v>
      </c>
      <c r="I85" s="39">
        <v>12</v>
      </c>
      <c r="J85" s="39">
        <v>12</v>
      </c>
      <c r="K85" s="93">
        <v>12</v>
      </c>
      <c r="L85" s="93">
        <v>12</v>
      </c>
      <c r="M85" s="93">
        <v>12</v>
      </c>
      <c r="N85" s="34">
        <v>12</v>
      </c>
      <c r="O85" s="34">
        <v>12</v>
      </c>
      <c r="P85" s="34">
        <v>12</v>
      </c>
      <c r="Q85" s="34">
        <v>12</v>
      </c>
      <c r="R85" s="34">
        <v>12</v>
      </c>
      <c r="S85" s="34">
        <v>12</v>
      </c>
      <c r="T85" s="35">
        <f>SUM(H85:S85)</f>
        <v>144</v>
      </c>
      <c r="U85" s="345"/>
    </row>
    <row r="86" spans="2:21" ht="38.25" customHeight="1" x14ac:dyDescent="0.25">
      <c r="B86" s="338"/>
      <c r="C86" s="339"/>
      <c r="D86" s="339"/>
      <c r="E86" s="340"/>
      <c r="F86" s="341"/>
      <c r="G86" s="206" t="s">
        <v>140</v>
      </c>
      <c r="H86" s="181">
        <f t="shared" ref="H86:S86" si="15">H85/H84</f>
        <v>1</v>
      </c>
      <c r="I86" s="181">
        <f t="shared" si="15"/>
        <v>1</v>
      </c>
      <c r="J86" s="181">
        <f t="shared" si="15"/>
        <v>1</v>
      </c>
      <c r="K86" s="181">
        <f t="shared" si="15"/>
        <v>1</v>
      </c>
      <c r="L86" s="181">
        <f t="shared" si="15"/>
        <v>1</v>
      </c>
      <c r="M86" s="181">
        <f t="shared" si="15"/>
        <v>1</v>
      </c>
      <c r="N86" s="181">
        <f t="shared" si="15"/>
        <v>1</v>
      </c>
      <c r="O86" s="181">
        <f t="shared" si="15"/>
        <v>1</v>
      </c>
      <c r="P86" s="181">
        <f t="shared" si="15"/>
        <v>1</v>
      </c>
      <c r="Q86" s="309">
        <f t="shared" si="15"/>
        <v>1</v>
      </c>
      <c r="R86" s="309">
        <f t="shared" si="15"/>
        <v>1</v>
      </c>
      <c r="S86" s="309">
        <f t="shared" si="15"/>
        <v>1</v>
      </c>
      <c r="T86" s="259"/>
      <c r="U86" s="330"/>
    </row>
    <row r="87" spans="2:21" ht="38.25" customHeight="1" x14ac:dyDescent="0.25">
      <c r="B87" s="332" t="s">
        <v>280</v>
      </c>
      <c r="C87" s="333"/>
      <c r="D87" s="333"/>
      <c r="E87" s="334"/>
      <c r="F87" s="341" t="s">
        <v>178</v>
      </c>
      <c r="G87" s="9" t="s">
        <v>25</v>
      </c>
      <c r="H87" s="31">
        <v>100</v>
      </c>
      <c r="I87" s="31">
        <v>100</v>
      </c>
      <c r="J87" s="31">
        <v>100</v>
      </c>
      <c r="K87" s="31">
        <v>100</v>
      </c>
      <c r="L87" s="31">
        <v>100</v>
      </c>
      <c r="M87" s="31">
        <v>100</v>
      </c>
      <c r="N87" s="31">
        <v>100</v>
      </c>
      <c r="O87" s="31">
        <v>100</v>
      </c>
      <c r="P87" s="31">
        <v>100</v>
      </c>
      <c r="Q87" s="31">
        <v>100</v>
      </c>
      <c r="R87" s="31">
        <v>100</v>
      </c>
      <c r="S87" s="31">
        <v>100</v>
      </c>
      <c r="T87" s="35">
        <f t="shared" ref="T87" si="16">SUM(H87:S87)</f>
        <v>1200</v>
      </c>
      <c r="U87" s="329">
        <f>T88/T87</f>
        <v>0.96666666666666667</v>
      </c>
    </row>
    <row r="88" spans="2:21" ht="38.25" customHeight="1" x14ac:dyDescent="0.25">
      <c r="B88" s="335"/>
      <c r="C88" s="336"/>
      <c r="D88" s="336"/>
      <c r="E88" s="337"/>
      <c r="F88" s="341"/>
      <c r="G88" s="10" t="s">
        <v>43</v>
      </c>
      <c r="H88" s="32">
        <v>100</v>
      </c>
      <c r="I88" s="39">
        <v>100</v>
      </c>
      <c r="J88" s="39">
        <v>95</v>
      </c>
      <c r="K88" s="93">
        <v>100</v>
      </c>
      <c r="L88" s="93">
        <v>95</v>
      </c>
      <c r="M88" s="93">
        <v>95</v>
      </c>
      <c r="N88" s="34">
        <v>95</v>
      </c>
      <c r="O88" s="34">
        <v>95</v>
      </c>
      <c r="P88" s="34">
        <v>100</v>
      </c>
      <c r="Q88" s="34">
        <v>95</v>
      </c>
      <c r="R88" s="34">
        <v>95</v>
      </c>
      <c r="S88" s="34">
        <v>95</v>
      </c>
      <c r="T88" s="35">
        <f>SUM(H88:S88)</f>
        <v>1160</v>
      </c>
      <c r="U88" s="345"/>
    </row>
    <row r="89" spans="2:21" ht="38.25" customHeight="1" x14ac:dyDescent="0.25">
      <c r="B89" s="338"/>
      <c r="C89" s="339"/>
      <c r="D89" s="339"/>
      <c r="E89" s="340"/>
      <c r="F89" s="341"/>
      <c r="G89" s="206" t="s">
        <v>140</v>
      </c>
      <c r="H89" s="181">
        <f t="shared" ref="H89:S89" si="17">H88/H87</f>
        <v>1</v>
      </c>
      <c r="I89" s="181">
        <f t="shared" si="17"/>
        <v>1</v>
      </c>
      <c r="J89" s="181">
        <f t="shared" si="17"/>
        <v>0.95</v>
      </c>
      <c r="K89" s="181">
        <f t="shared" si="17"/>
        <v>1</v>
      </c>
      <c r="L89" s="181">
        <f t="shared" si="17"/>
        <v>0.95</v>
      </c>
      <c r="M89" s="181">
        <f t="shared" si="17"/>
        <v>0.95</v>
      </c>
      <c r="N89" s="181">
        <f t="shared" si="17"/>
        <v>0.95</v>
      </c>
      <c r="O89" s="181">
        <f t="shared" si="17"/>
        <v>0.95</v>
      </c>
      <c r="P89" s="181">
        <f t="shared" si="17"/>
        <v>1</v>
      </c>
      <c r="Q89" s="309">
        <f t="shared" si="17"/>
        <v>0.95</v>
      </c>
      <c r="R89" s="309">
        <f t="shared" si="17"/>
        <v>0.95</v>
      </c>
      <c r="S89" s="309">
        <f t="shared" si="17"/>
        <v>0.95</v>
      </c>
      <c r="T89" s="185"/>
      <c r="U89" s="330"/>
    </row>
    <row r="90" spans="2:21" ht="38.25" customHeight="1" x14ac:dyDescent="0.25">
      <c r="B90" s="344" t="s">
        <v>281</v>
      </c>
      <c r="C90" s="344"/>
      <c r="D90" s="344"/>
      <c r="E90" s="344"/>
      <c r="F90" s="341" t="s">
        <v>178</v>
      </c>
      <c r="G90" s="9" t="s">
        <v>25</v>
      </c>
      <c r="H90" s="31">
        <v>100</v>
      </c>
      <c r="I90" s="31">
        <v>100</v>
      </c>
      <c r="J90" s="31">
        <v>100</v>
      </c>
      <c r="K90" s="31">
        <v>100</v>
      </c>
      <c r="L90" s="31">
        <v>100</v>
      </c>
      <c r="M90" s="31">
        <v>100</v>
      </c>
      <c r="N90" s="31">
        <v>100</v>
      </c>
      <c r="O90" s="31">
        <v>100</v>
      </c>
      <c r="P90" s="31">
        <v>100</v>
      </c>
      <c r="Q90" s="31">
        <v>100</v>
      </c>
      <c r="R90" s="31">
        <v>100</v>
      </c>
      <c r="S90" s="31">
        <v>100</v>
      </c>
      <c r="T90" s="35">
        <f>SUM(H90:S90)</f>
        <v>1200</v>
      </c>
      <c r="U90" s="329">
        <f>T91/T90</f>
        <v>0.96666666666666667</v>
      </c>
    </row>
    <row r="91" spans="2:21" ht="38.25" customHeight="1" x14ac:dyDescent="0.25">
      <c r="B91" s="344"/>
      <c r="C91" s="344"/>
      <c r="D91" s="344"/>
      <c r="E91" s="344"/>
      <c r="F91" s="341"/>
      <c r="G91" s="10" t="s">
        <v>43</v>
      </c>
      <c r="H91" s="32">
        <v>100</v>
      </c>
      <c r="I91" s="39">
        <v>100</v>
      </c>
      <c r="J91" s="39">
        <v>95</v>
      </c>
      <c r="K91" s="93">
        <v>100</v>
      </c>
      <c r="L91" s="93">
        <v>95</v>
      </c>
      <c r="M91" s="93">
        <v>95</v>
      </c>
      <c r="N91" s="34">
        <v>95</v>
      </c>
      <c r="O91" s="34">
        <v>95</v>
      </c>
      <c r="P91" s="34">
        <v>100</v>
      </c>
      <c r="Q91" s="34">
        <v>95</v>
      </c>
      <c r="R91" s="34">
        <v>95</v>
      </c>
      <c r="S91" s="34">
        <v>95</v>
      </c>
      <c r="T91" s="35">
        <f>SUM(H91:S91)</f>
        <v>1160</v>
      </c>
      <c r="U91" s="345"/>
    </row>
    <row r="92" spans="2:21" ht="38.25" customHeight="1" x14ac:dyDescent="0.25">
      <c r="B92" s="344"/>
      <c r="C92" s="344"/>
      <c r="D92" s="344"/>
      <c r="E92" s="344"/>
      <c r="F92" s="341"/>
      <c r="G92" s="206" t="s">
        <v>140</v>
      </c>
      <c r="H92" s="181">
        <f t="shared" ref="H92:S92" si="18">H91/H90</f>
        <v>1</v>
      </c>
      <c r="I92" s="181">
        <f t="shared" si="18"/>
        <v>1</v>
      </c>
      <c r="J92" s="181">
        <f t="shared" si="18"/>
        <v>0.95</v>
      </c>
      <c r="K92" s="181">
        <f t="shared" si="18"/>
        <v>1</v>
      </c>
      <c r="L92" s="181">
        <f t="shared" si="18"/>
        <v>0.95</v>
      </c>
      <c r="M92" s="181">
        <f t="shared" si="18"/>
        <v>0.95</v>
      </c>
      <c r="N92" s="181">
        <f t="shared" si="18"/>
        <v>0.95</v>
      </c>
      <c r="O92" s="181">
        <f t="shared" si="18"/>
        <v>0.95</v>
      </c>
      <c r="P92" s="181">
        <f t="shared" si="18"/>
        <v>1</v>
      </c>
      <c r="Q92" s="309">
        <f t="shared" si="18"/>
        <v>0.95</v>
      </c>
      <c r="R92" s="309">
        <f t="shared" si="18"/>
        <v>0.95</v>
      </c>
      <c r="S92" s="309">
        <f t="shared" si="18"/>
        <v>0.95</v>
      </c>
      <c r="T92" s="182"/>
      <c r="U92" s="330"/>
    </row>
    <row r="93" spans="2:21" ht="38.25" customHeight="1" x14ac:dyDescent="0.25">
      <c r="B93" s="344" t="s">
        <v>282</v>
      </c>
      <c r="C93" s="344"/>
      <c r="D93" s="344"/>
      <c r="E93" s="344"/>
      <c r="F93" s="341" t="s">
        <v>178</v>
      </c>
      <c r="G93" s="9" t="s">
        <v>25</v>
      </c>
      <c r="H93" s="31">
        <v>100</v>
      </c>
      <c r="I93" s="31">
        <v>100</v>
      </c>
      <c r="J93" s="31">
        <v>100</v>
      </c>
      <c r="K93" s="31">
        <v>100</v>
      </c>
      <c r="L93" s="31">
        <v>100</v>
      </c>
      <c r="M93" s="31">
        <v>100</v>
      </c>
      <c r="N93" s="31">
        <v>100</v>
      </c>
      <c r="O93" s="31">
        <v>100</v>
      </c>
      <c r="P93" s="31">
        <v>100</v>
      </c>
      <c r="Q93" s="31">
        <v>100</v>
      </c>
      <c r="R93" s="31">
        <v>100</v>
      </c>
      <c r="S93" s="31">
        <v>100</v>
      </c>
      <c r="T93" s="35">
        <f t="shared" ref="T93" si="19">SUM(H93:S93)</f>
        <v>1200</v>
      </c>
      <c r="U93" s="329">
        <f>T94/T93</f>
        <v>0.96666666666666667</v>
      </c>
    </row>
    <row r="94" spans="2:21" ht="38.25" customHeight="1" x14ac:dyDescent="0.25">
      <c r="B94" s="344"/>
      <c r="C94" s="344"/>
      <c r="D94" s="344"/>
      <c r="E94" s="344"/>
      <c r="F94" s="341"/>
      <c r="G94" s="10" t="s">
        <v>43</v>
      </c>
      <c r="H94" s="32">
        <v>100</v>
      </c>
      <c r="I94" s="39">
        <v>100</v>
      </c>
      <c r="J94" s="39">
        <v>95</v>
      </c>
      <c r="K94" s="93">
        <v>100</v>
      </c>
      <c r="L94" s="93">
        <v>95</v>
      </c>
      <c r="M94" s="93">
        <v>95</v>
      </c>
      <c r="N94" s="34">
        <v>95</v>
      </c>
      <c r="O94" s="34">
        <v>95</v>
      </c>
      <c r="P94" s="34">
        <v>100</v>
      </c>
      <c r="Q94" s="34">
        <v>95</v>
      </c>
      <c r="R94" s="34">
        <v>95</v>
      </c>
      <c r="S94" s="34">
        <v>95</v>
      </c>
      <c r="T94" s="35">
        <f>SUM(H94:S94)</f>
        <v>1160</v>
      </c>
      <c r="U94" s="345"/>
    </row>
    <row r="95" spans="2:21" ht="38.25" customHeight="1" x14ac:dyDescent="0.25">
      <c r="B95" s="344"/>
      <c r="C95" s="344"/>
      <c r="D95" s="344"/>
      <c r="E95" s="344"/>
      <c r="F95" s="341"/>
      <c r="G95" s="206" t="s">
        <v>140</v>
      </c>
      <c r="H95" s="181">
        <f t="shared" ref="H95:S95" si="20">H94/H93</f>
        <v>1</v>
      </c>
      <c r="I95" s="181">
        <f t="shared" si="20"/>
        <v>1</v>
      </c>
      <c r="J95" s="181">
        <f t="shared" si="20"/>
        <v>0.95</v>
      </c>
      <c r="K95" s="181">
        <f t="shared" si="20"/>
        <v>1</v>
      </c>
      <c r="L95" s="181">
        <f t="shared" si="20"/>
        <v>0.95</v>
      </c>
      <c r="M95" s="181">
        <f t="shared" si="20"/>
        <v>0.95</v>
      </c>
      <c r="N95" s="181">
        <f t="shared" si="20"/>
        <v>0.95</v>
      </c>
      <c r="O95" s="181">
        <f t="shared" si="20"/>
        <v>0.95</v>
      </c>
      <c r="P95" s="181">
        <f t="shared" si="20"/>
        <v>1</v>
      </c>
      <c r="Q95" s="309">
        <f t="shared" si="20"/>
        <v>0.95</v>
      </c>
      <c r="R95" s="309">
        <f t="shared" si="20"/>
        <v>0.95</v>
      </c>
      <c r="S95" s="309">
        <f t="shared" si="20"/>
        <v>0.95</v>
      </c>
      <c r="T95" s="185"/>
      <c r="U95" s="330"/>
    </row>
    <row r="96" spans="2:21" ht="38.25" customHeight="1" x14ac:dyDescent="0.25">
      <c r="B96" s="347" t="s">
        <v>119</v>
      </c>
      <c r="C96" s="348"/>
      <c r="D96" s="348"/>
      <c r="E96" s="348"/>
      <c r="F96" s="349"/>
      <c r="G96" s="138" t="s">
        <v>25</v>
      </c>
      <c r="H96" s="167">
        <f t="shared" ref="H96:S96" si="21">SUM(H63,H66,H69,H72,H75,H78,H81,H84,H87,H90,H93,)</f>
        <v>1031</v>
      </c>
      <c r="I96" s="167">
        <f t="shared" si="21"/>
        <v>1032</v>
      </c>
      <c r="J96" s="167">
        <f t="shared" si="21"/>
        <v>1031</v>
      </c>
      <c r="K96" s="167">
        <f t="shared" si="21"/>
        <v>1037</v>
      </c>
      <c r="L96" s="167">
        <f t="shared" si="21"/>
        <v>1036</v>
      </c>
      <c r="M96" s="167">
        <f t="shared" si="21"/>
        <v>1038</v>
      </c>
      <c r="N96" s="167">
        <f t="shared" si="21"/>
        <v>1041</v>
      </c>
      <c r="O96" s="167">
        <f t="shared" si="21"/>
        <v>1034</v>
      </c>
      <c r="P96" s="167">
        <f t="shared" si="21"/>
        <v>1035</v>
      </c>
      <c r="Q96" s="167">
        <f t="shared" si="21"/>
        <v>1034</v>
      </c>
      <c r="R96" s="167">
        <f t="shared" si="21"/>
        <v>1031</v>
      </c>
      <c r="S96" s="167">
        <f t="shared" si="21"/>
        <v>1034</v>
      </c>
      <c r="T96" s="145">
        <f t="shared" si="4"/>
        <v>12414</v>
      </c>
      <c r="U96" s="435">
        <f>T97/T96</f>
        <v>1.4736587723537942</v>
      </c>
    </row>
    <row r="97" spans="1:26" ht="38.25" customHeight="1" x14ac:dyDescent="0.25">
      <c r="B97" s="350"/>
      <c r="C97" s="351"/>
      <c r="D97" s="351"/>
      <c r="E97" s="351"/>
      <c r="F97" s="352"/>
      <c r="G97" s="186" t="s">
        <v>43</v>
      </c>
      <c r="H97" s="187">
        <f t="shared" ref="H97:M97" si="22">SUM(H64,H67,H70,H73,H76,H79,H82,H85,H88,H91,H94)</f>
        <v>1142</v>
      </c>
      <c r="I97" s="187">
        <f t="shared" si="22"/>
        <v>1614</v>
      </c>
      <c r="J97" s="187">
        <f t="shared" si="22"/>
        <v>1539</v>
      </c>
      <c r="K97" s="187">
        <f t="shared" si="22"/>
        <v>1517</v>
      </c>
      <c r="L97" s="187">
        <f t="shared" si="22"/>
        <v>1754</v>
      </c>
      <c r="M97" s="187">
        <f t="shared" si="22"/>
        <v>1495</v>
      </c>
      <c r="N97" s="187">
        <f t="shared" ref="N97:S97" si="23">SUM(N64,N67,N70,N73,N76,N79,N82,N85,N88,N91,N94)</f>
        <v>1880</v>
      </c>
      <c r="O97" s="187">
        <f t="shared" si="23"/>
        <v>1717</v>
      </c>
      <c r="P97" s="187">
        <f t="shared" si="23"/>
        <v>1603</v>
      </c>
      <c r="Q97" s="187">
        <f t="shared" si="23"/>
        <v>1850</v>
      </c>
      <c r="R97" s="187">
        <f t="shared" si="23"/>
        <v>901</v>
      </c>
      <c r="S97" s="187">
        <f t="shared" si="23"/>
        <v>1282</v>
      </c>
      <c r="T97" s="131">
        <f t="shared" si="4"/>
        <v>18294</v>
      </c>
      <c r="U97" s="748"/>
    </row>
    <row r="98" spans="1:26" s="188" customFormat="1" ht="38.25" customHeight="1" x14ac:dyDescent="0.25">
      <c r="A98" s="245"/>
      <c r="B98" s="353"/>
      <c r="C98" s="354"/>
      <c r="D98" s="354"/>
      <c r="E98" s="354"/>
      <c r="F98" s="355"/>
      <c r="G98" s="180" t="s">
        <v>140</v>
      </c>
      <c r="H98" s="201">
        <f t="shared" ref="H98:S98" si="24">H97/H96*1</f>
        <v>1.1076624636275461</v>
      </c>
      <c r="I98" s="201">
        <f t="shared" si="24"/>
        <v>1.5639534883720929</v>
      </c>
      <c r="J98" s="201">
        <f t="shared" si="24"/>
        <v>1.492725509214355</v>
      </c>
      <c r="K98" s="201">
        <f t="shared" si="24"/>
        <v>1.4628736740597879</v>
      </c>
      <c r="L98" s="201">
        <f t="shared" si="24"/>
        <v>1.6930501930501931</v>
      </c>
      <c r="M98" s="201">
        <f t="shared" si="24"/>
        <v>1.4402697495183043</v>
      </c>
      <c r="N98" s="201">
        <f t="shared" si="24"/>
        <v>1.8059558117195005</v>
      </c>
      <c r="O98" s="201">
        <f t="shared" si="24"/>
        <v>1.6605415860735009</v>
      </c>
      <c r="P98" s="201">
        <f t="shared" si="24"/>
        <v>1.548792270531401</v>
      </c>
      <c r="Q98" s="310">
        <f t="shared" si="24"/>
        <v>1.7891682785299807</v>
      </c>
      <c r="R98" s="310">
        <f t="shared" si="24"/>
        <v>0.87390882638215328</v>
      </c>
      <c r="S98" s="310">
        <f t="shared" si="24"/>
        <v>1.2398452611218569</v>
      </c>
      <c r="T98" s="182"/>
      <c r="U98" s="436"/>
      <c r="V98" s="191"/>
      <c r="W98" s="191"/>
      <c r="X98" s="191"/>
      <c r="Y98" s="191"/>
      <c r="Z98" s="190"/>
    </row>
    <row r="99" spans="1:26" ht="89.25" customHeight="1" x14ac:dyDescent="0.25">
      <c r="B99" s="637" t="s">
        <v>341</v>
      </c>
      <c r="C99" s="638"/>
      <c r="D99" s="638"/>
      <c r="E99" s="638"/>
      <c r="F99" s="638"/>
      <c r="G99" s="638"/>
      <c r="H99" s="638"/>
      <c r="I99" s="638"/>
      <c r="J99" s="638"/>
      <c r="K99" s="638"/>
      <c r="L99" s="638"/>
      <c r="M99" s="638"/>
      <c r="N99" s="638"/>
      <c r="O99" s="638"/>
      <c r="P99" s="638"/>
      <c r="Q99" s="638"/>
      <c r="R99" s="638"/>
      <c r="S99" s="638"/>
      <c r="T99" s="638"/>
      <c r="U99" s="639"/>
    </row>
    <row r="100" spans="1:26" ht="30.75" customHeight="1" x14ac:dyDescent="0.25">
      <c r="B100" s="482" t="s">
        <v>60</v>
      </c>
      <c r="C100" s="483"/>
      <c r="D100" s="483"/>
      <c r="E100" s="483"/>
      <c r="F100" s="483"/>
      <c r="G100" s="483"/>
      <c r="H100" s="483"/>
      <c r="I100" s="483"/>
      <c r="J100" s="483"/>
      <c r="K100" s="483"/>
      <c r="L100" s="483"/>
      <c r="M100" s="483"/>
      <c r="N100" s="483"/>
      <c r="O100" s="483"/>
      <c r="P100" s="483"/>
      <c r="Q100" s="483"/>
      <c r="R100" s="483"/>
      <c r="S100" s="483"/>
      <c r="T100" s="483"/>
      <c r="U100" s="484"/>
    </row>
    <row r="101" spans="1:26" ht="30" customHeight="1" x14ac:dyDescent="0.25">
      <c r="B101" s="42" t="s">
        <v>16</v>
      </c>
      <c r="C101" s="640" t="s">
        <v>17</v>
      </c>
      <c r="D101" s="641"/>
      <c r="E101" s="642"/>
      <c r="F101" s="42" t="s">
        <v>18</v>
      </c>
      <c r="G101" s="267" t="s">
        <v>20</v>
      </c>
      <c r="H101" s="640" t="s">
        <v>131</v>
      </c>
      <c r="I101" s="641"/>
      <c r="J101" s="641"/>
      <c r="K101" s="641"/>
      <c r="L101" s="641"/>
      <c r="M101" s="641"/>
      <c r="N101" s="642"/>
      <c r="O101" s="640" t="s">
        <v>21</v>
      </c>
      <c r="P101" s="641"/>
      <c r="Q101" s="641"/>
      <c r="R101" s="641"/>
      <c r="S101" s="642"/>
      <c r="T101" s="640" t="s">
        <v>22</v>
      </c>
      <c r="U101" s="642"/>
    </row>
    <row r="102" spans="1:26" ht="45.75" customHeight="1" x14ac:dyDescent="0.25">
      <c r="B102" s="43" t="s">
        <v>61</v>
      </c>
      <c r="C102" s="634" t="s">
        <v>62</v>
      </c>
      <c r="D102" s="635"/>
      <c r="E102" s="636"/>
      <c r="F102" s="44" t="s">
        <v>65</v>
      </c>
      <c r="G102" s="110" t="s">
        <v>23</v>
      </c>
      <c r="H102" s="482" t="s">
        <v>59</v>
      </c>
      <c r="I102" s="483"/>
      <c r="J102" s="483"/>
      <c r="K102" s="483"/>
      <c r="L102" s="483"/>
      <c r="M102" s="483"/>
      <c r="N102" s="484"/>
      <c r="O102" s="482" t="s">
        <v>46</v>
      </c>
      <c r="P102" s="483"/>
      <c r="Q102" s="483"/>
      <c r="R102" s="483"/>
      <c r="S102" s="484"/>
      <c r="T102" s="485">
        <f>U105</f>
        <v>1</v>
      </c>
      <c r="U102" s="486"/>
    </row>
    <row r="103" spans="1:26" ht="15.75" x14ac:dyDescent="0.25">
      <c r="B103" s="526" t="s">
        <v>25</v>
      </c>
      <c r="C103" s="527"/>
      <c r="D103" s="527"/>
      <c r="E103" s="527"/>
      <c r="F103" s="527"/>
      <c r="G103" s="527"/>
      <c r="H103" s="527"/>
      <c r="I103" s="527"/>
      <c r="J103" s="527"/>
      <c r="K103" s="527"/>
      <c r="L103" s="527"/>
      <c r="M103" s="527"/>
      <c r="N103" s="527"/>
      <c r="O103" s="527"/>
      <c r="P103" s="527"/>
      <c r="Q103" s="527"/>
      <c r="R103" s="527"/>
      <c r="S103" s="527"/>
      <c r="T103" s="527"/>
      <c r="U103" s="528"/>
    </row>
    <row r="104" spans="1:26" ht="52.5" customHeight="1" x14ac:dyDescent="0.25">
      <c r="B104" s="176" t="s">
        <v>26</v>
      </c>
      <c r="C104" s="628" t="s">
        <v>27</v>
      </c>
      <c r="D104" s="629"/>
      <c r="E104" s="630"/>
      <c r="F104" s="176" t="s">
        <v>18</v>
      </c>
      <c r="G104" s="265" t="s">
        <v>25</v>
      </c>
      <c r="H104" s="176" t="s">
        <v>28</v>
      </c>
      <c r="I104" s="176" t="s">
        <v>29</v>
      </c>
      <c r="J104" s="176" t="s">
        <v>30</v>
      </c>
      <c r="K104" s="176" t="s">
        <v>31</v>
      </c>
      <c r="L104" s="176" t="s">
        <v>32</v>
      </c>
      <c r="M104" s="176" t="s">
        <v>33</v>
      </c>
      <c r="N104" s="176" t="s">
        <v>34</v>
      </c>
      <c r="O104" s="176" t="s">
        <v>35</v>
      </c>
      <c r="P104" s="176" t="s">
        <v>36</v>
      </c>
      <c r="Q104" s="176" t="s">
        <v>37</v>
      </c>
      <c r="R104" s="176" t="s">
        <v>38</v>
      </c>
      <c r="S104" s="176" t="s">
        <v>39</v>
      </c>
      <c r="T104" s="176" t="s">
        <v>40</v>
      </c>
      <c r="U104" s="176" t="s">
        <v>41</v>
      </c>
    </row>
    <row r="105" spans="1:26" ht="69" customHeight="1" x14ac:dyDescent="0.25">
      <c r="B105" s="61" t="s">
        <v>63</v>
      </c>
      <c r="C105" s="467" t="s">
        <v>64</v>
      </c>
      <c r="D105" s="468"/>
      <c r="E105" s="469"/>
      <c r="F105" s="61" t="s">
        <v>65</v>
      </c>
      <c r="G105" s="112">
        <f>+T105</f>
        <v>9600</v>
      </c>
      <c r="H105" s="91">
        <v>800</v>
      </c>
      <c r="I105" s="91">
        <v>800</v>
      </c>
      <c r="J105" s="91">
        <v>800</v>
      </c>
      <c r="K105" s="91">
        <v>800</v>
      </c>
      <c r="L105" s="91">
        <v>800</v>
      </c>
      <c r="M105" s="91">
        <v>800</v>
      </c>
      <c r="N105" s="91">
        <v>800</v>
      </c>
      <c r="O105" s="91">
        <v>800</v>
      </c>
      <c r="P105" s="91">
        <v>800</v>
      </c>
      <c r="Q105" s="91">
        <v>800</v>
      </c>
      <c r="R105" s="91">
        <v>800</v>
      </c>
      <c r="S105" s="91">
        <v>800</v>
      </c>
      <c r="T105" s="36">
        <f>SUM(H105:S105)</f>
        <v>9600</v>
      </c>
      <c r="U105" s="395">
        <f>T105/T106</f>
        <v>1</v>
      </c>
    </row>
    <row r="106" spans="1:26" ht="69" customHeight="1" x14ac:dyDescent="0.25">
      <c r="B106" s="61" t="s">
        <v>66</v>
      </c>
      <c r="C106" s="467" t="s">
        <v>67</v>
      </c>
      <c r="D106" s="468"/>
      <c r="E106" s="469"/>
      <c r="F106" s="61" t="s">
        <v>65</v>
      </c>
      <c r="G106" s="112">
        <f>+T106</f>
        <v>9600</v>
      </c>
      <c r="H106" s="91">
        <v>800</v>
      </c>
      <c r="I106" s="91">
        <v>800</v>
      </c>
      <c r="J106" s="91">
        <v>800</v>
      </c>
      <c r="K106" s="91">
        <v>800</v>
      </c>
      <c r="L106" s="91">
        <v>800</v>
      </c>
      <c r="M106" s="91">
        <v>800</v>
      </c>
      <c r="N106" s="91">
        <v>800</v>
      </c>
      <c r="O106" s="91">
        <v>800</v>
      </c>
      <c r="P106" s="91">
        <v>800</v>
      </c>
      <c r="Q106" s="91">
        <v>800</v>
      </c>
      <c r="R106" s="91">
        <v>800</v>
      </c>
      <c r="S106" s="91">
        <v>800</v>
      </c>
      <c r="T106" s="36">
        <f>SUM(H106:S106)</f>
        <v>9600</v>
      </c>
      <c r="U106" s="396"/>
    </row>
    <row r="107" spans="1:26" ht="15.75" x14ac:dyDescent="0.25">
      <c r="B107" s="363" t="s">
        <v>43</v>
      </c>
      <c r="C107" s="364"/>
      <c r="D107" s="364"/>
      <c r="E107" s="364"/>
      <c r="F107" s="364"/>
      <c r="G107" s="364"/>
      <c r="H107" s="364"/>
      <c r="I107" s="364"/>
      <c r="J107" s="364"/>
      <c r="K107" s="364"/>
      <c r="L107" s="364"/>
      <c r="M107" s="364"/>
      <c r="N107" s="364"/>
      <c r="O107" s="364"/>
      <c r="P107" s="364"/>
      <c r="Q107" s="364"/>
      <c r="R107" s="364"/>
      <c r="S107" s="364"/>
      <c r="T107" s="364"/>
      <c r="U107" s="365"/>
    </row>
    <row r="108" spans="1:26" ht="38.25" customHeight="1" x14ac:dyDescent="0.25">
      <c r="B108" s="176" t="s">
        <v>26</v>
      </c>
      <c r="C108" s="628" t="s">
        <v>27</v>
      </c>
      <c r="D108" s="629"/>
      <c r="E108" s="630"/>
      <c r="F108" s="176" t="s">
        <v>18</v>
      </c>
      <c r="G108" s="265" t="s">
        <v>43</v>
      </c>
      <c r="H108" s="176" t="s">
        <v>28</v>
      </c>
      <c r="I108" s="176" t="s">
        <v>29</v>
      </c>
      <c r="J108" s="176" t="s">
        <v>30</v>
      </c>
      <c r="K108" s="176" t="s">
        <v>31</v>
      </c>
      <c r="L108" s="176" t="s">
        <v>32</v>
      </c>
      <c r="M108" s="176" t="s">
        <v>33</v>
      </c>
      <c r="N108" s="176" t="s">
        <v>34</v>
      </c>
      <c r="O108" s="176" t="s">
        <v>35</v>
      </c>
      <c r="P108" s="176" t="s">
        <v>36</v>
      </c>
      <c r="Q108" s="176" t="s">
        <v>37</v>
      </c>
      <c r="R108" s="176" t="s">
        <v>38</v>
      </c>
      <c r="S108" s="176" t="s">
        <v>39</v>
      </c>
      <c r="T108" s="176" t="s">
        <v>40</v>
      </c>
      <c r="U108" s="176" t="s">
        <v>41</v>
      </c>
    </row>
    <row r="109" spans="1:26" ht="42.75" customHeight="1" x14ac:dyDescent="0.25">
      <c r="B109" s="43" t="str">
        <f>B105</f>
        <v>CIMRFMH</v>
      </c>
      <c r="C109" s="631" t="str">
        <f>C105</f>
        <v xml:space="preserve">Ciudadanía informada en cuanto al manejo de los recursos financieros, materiales y humanos </v>
      </c>
      <c r="D109" s="632"/>
      <c r="E109" s="633"/>
      <c r="F109" s="43" t="s">
        <v>65</v>
      </c>
      <c r="G109" s="11">
        <f>SUM(H109:S109)</f>
        <v>11030</v>
      </c>
      <c r="H109" s="35">
        <v>751</v>
      </c>
      <c r="I109" s="35">
        <v>789</v>
      </c>
      <c r="J109" s="35">
        <v>561</v>
      </c>
      <c r="K109" s="35">
        <v>639</v>
      </c>
      <c r="L109" s="35">
        <v>802</v>
      </c>
      <c r="M109" s="35">
        <v>1496</v>
      </c>
      <c r="N109" s="302">
        <v>957</v>
      </c>
      <c r="O109" s="302">
        <v>1270</v>
      </c>
      <c r="P109" s="302">
        <v>886</v>
      </c>
      <c r="Q109" s="302">
        <v>970</v>
      </c>
      <c r="R109" s="302">
        <v>1019</v>
      </c>
      <c r="S109" s="302">
        <v>890</v>
      </c>
      <c r="T109" s="66">
        <f>SUM(H109:S109)</f>
        <v>11030</v>
      </c>
      <c r="U109" s="395">
        <v>0</v>
      </c>
    </row>
    <row r="110" spans="1:26" ht="57" customHeight="1" x14ac:dyDescent="0.25">
      <c r="B110" s="43" t="str">
        <f>B106</f>
        <v>CPIMRFMH</v>
      </c>
      <c r="C110" s="631" t="str">
        <f>C106</f>
        <v xml:space="preserve">Ciudadanía programada a ser informada en cuanto al manejo de los recursos financieros, materiales y humanos </v>
      </c>
      <c r="D110" s="632"/>
      <c r="E110" s="633"/>
      <c r="F110" s="43" t="s">
        <v>65</v>
      </c>
      <c r="G110" s="11">
        <f>SUM(H110:S110)</f>
        <v>9600</v>
      </c>
      <c r="H110" s="91">
        <v>800</v>
      </c>
      <c r="I110" s="91">
        <v>800</v>
      </c>
      <c r="J110" s="91">
        <v>800</v>
      </c>
      <c r="K110" s="91">
        <v>800</v>
      </c>
      <c r="L110" s="91">
        <v>800</v>
      </c>
      <c r="M110" s="91">
        <v>800</v>
      </c>
      <c r="N110" s="91">
        <v>800</v>
      </c>
      <c r="O110" s="91">
        <v>800</v>
      </c>
      <c r="P110" s="91">
        <v>800</v>
      </c>
      <c r="Q110" s="91">
        <v>800</v>
      </c>
      <c r="R110" s="91">
        <v>800</v>
      </c>
      <c r="S110" s="91">
        <v>800</v>
      </c>
      <c r="T110" s="66">
        <f>SUM(H110:S110)</f>
        <v>9600</v>
      </c>
      <c r="U110" s="396"/>
    </row>
    <row r="111" spans="1:26" ht="18" x14ac:dyDescent="0.25">
      <c r="B111" s="427" t="s">
        <v>51</v>
      </c>
      <c r="C111" s="428"/>
      <c r="D111" s="428"/>
      <c r="E111" s="428"/>
      <c r="F111" s="428"/>
      <c r="G111" s="428"/>
      <c r="H111" s="428"/>
      <c r="I111" s="428"/>
      <c r="J111" s="428"/>
      <c r="K111" s="428"/>
      <c r="L111" s="428"/>
      <c r="M111" s="428"/>
      <c r="N111" s="428"/>
      <c r="O111" s="428"/>
      <c r="P111" s="428"/>
      <c r="Q111" s="428"/>
      <c r="R111" s="428"/>
      <c r="S111" s="428"/>
      <c r="T111" s="428"/>
      <c r="U111" s="429"/>
    </row>
    <row r="112" spans="1:26" ht="15" customHeight="1" x14ac:dyDescent="0.25">
      <c r="B112" s="373" t="s">
        <v>27</v>
      </c>
      <c r="C112" s="374"/>
      <c r="D112" s="374"/>
      <c r="E112" s="375"/>
      <c r="F112" s="379" t="s">
        <v>18</v>
      </c>
      <c r="G112" s="379" t="s">
        <v>340</v>
      </c>
      <c r="H112" s="369" t="s">
        <v>28</v>
      </c>
      <c r="I112" s="369" t="s">
        <v>29</v>
      </c>
      <c r="J112" s="369" t="s">
        <v>30</v>
      </c>
      <c r="K112" s="369" t="s">
        <v>31</v>
      </c>
      <c r="L112" s="369" t="s">
        <v>32</v>
      </c>
      <c r="M112" s="369" t="s">
        <v>33</v>
      </c>
      <c r="N112" s="369" t="s">
        <v>34</v>
      </c>
      <c r="O112" s="369" t="s">
        <v>35</v>
      </c>
      <c r="P112" s="369" t="s">
        <v>36</v>
      </c>
      <c r="Q112" s="369" t="s">
        <v>54</v>
      </c>
      <c r="R112" s="369" t="s">
        <v>38</v>
      </c>
      <c r="S112" s="369" t="s">
        <v>39</v>
      </c>
      <c r="T112" s="369" t="s">
        <v>40</v>
      </c>
      <c r="U112" s="379" t="s">
        <v>41</v>
      </c>
    </row>
    <row r="113" spans="2:21" x14ac:dyDescent="0.25">
      <c r="B113" s="376"/>
      <c r="C113" s="377"/>
      <c r="D113" s="377"/>
      <c r="E113" s="378"/>
      <c r="F113" s="380"/>
      <c r="G113" s="380"/>
      <c r="H113" s="370"/>
      <c r="I113" s="370"/>
      <c r="J113" s="370"/>
      <c r="K113" s="370"/>
      <c r="L113" s="370"/>
      <c r="M113" s="370"/>
      <c r="N113" s="370"/>
      <c r="O113" s="370"/>
      <c r="P113" s="370"/>
      <c r="Q113" s="370"/>
      <c r="R113" s="370"/>
      <c r="S113" s="370"/>
      <c r="T113" s="370"/>
      <c r="U113" s="380"/>
    </row>
    <row r="114" spans="2:21" ht="45" customHeight="1" x14ac:dyDescent="0.25">
      <c r="B114" s="627" t="s">
        <v>283</v>
      </c>
      <c r="C114" s="627"/>
      <c r="D114" s="627"/>
      <c r="E114" s="627"/>
      <c r="F114" s="341" t="s">
        <v>166</v>
      </c>
      <c r="G114" s="9" t="s">
        <v>25</v>
      </c>
      <c r="H114" s="31">
        <v>7</v>
      </c>
      <c r="I114" s="31">
        <v>7</v>
      </c>
      <c r="J114" s="31">
        <v>7</v>
      </c>
      <c r="K114" s="31">
        <v>7</v>
      </c>
      <c r="L114" s="31">
        <v>7</v>
      </c>
      <c r="M114" s="31">
        <v>7</v>
      </c>
      <c r="N114" s="301">
        <v>7</v>
      </c>
      <c r="O114" s="301">
        <v>7</v>
      </c>
      <c r="P114" s="301">
        <v>7</v>
      </c>
      <c r="Q114" s="31">
        <v>7</v>
      </c>
      <c r="R114" s="31">
        <v>7</v>
      </c>
      <c r="S114" s="31">
        <v>7</v>
      </c>
      <c r="T114" s="31">
        <f>SUM(H114:S114)</f>
        <v>84</v>
      </c>
      <c r="U114" s="564">
        <f>T115/T114</f>
        <v>1</v>
      </c>
    </row>
    <row r="115" spans="2:21" ht="45" customHeight="1" x14ac:dyDescent="0.25">
      <c r="B115" s="627"/>
      <c r="C115" s="627"/>
      <c r="D115" s="627"/>
      <c r="E115" s="627"/>
      <c r="F115" s="341"/>
      <c r="G115" s="10" t="s">
        <v>43</v>
      </c>
      <c r="H115" s="91">
        <v>7</v>
      </c>
      <c r="I115" s="91">
        <v>7</v>
      </c>
      <c r="J115" s="91">
        <v>7</v>
      </c>
      <c r="K115" s="91">
        <v>7</v>
      </c>
      <c r="L115" s="91">
        <v>7</v>
      </c>
      <c r="M115" s="91">
        <v>7</v>
      </c>
      <c r="N115" s="305">
        <v>7</v>
      </c>
      <c r="O115" s="305">
        <v>7</v>
      </c>
      <c r="P115" s="305">
        <v>7</v>
      </c>
      <c r="Q115" s="32">
        <v>7</v>
      </c>
      <c r="R115" s="32">
        <v>7</v>
      </c>
      <c r="S115" s="32">
        <v>7</v>
      </c>
      <c r="T115" s="35">
        <f>SUM(H115:S115)</f>
        <v>84</v>
      </c>
      <c r="U115" s="756"/>
    </row>
    <row r="116" spans="2:21" ht="45" customHeight="1" x14ac:dyDescent="0.25">
      <c r="B116" s="627"/>
      <c r="C116" s="627"/>
      <c r="D116" s="627"/>
      <c r="E116" s="627"/>
      <c r="F116" s="341"/>
      <c r="G116" s="206" t="s">
        <v>140</v>
      </c>
      <c r="H116" s="181">
        <f>H115/H114</f>
        <v>1</v>
      </c>
      <c r="I116" s="181">
        <f>I115/I114</f>
        <v>1</v>
      </c>
      <c r="J116" s="181">
        <f>J115/J114</f>
        <v>1</v>
      </c>
      <c r="K116" s="181">
        <f t="shared" ref="K116:S116" si="25">K115/K114</f>
        <v>1</v>
      </c>
      <c r="L116" s="181">
        <f t="shared" si="25"/>
        <v>1</v>
      </c>
      <c r="M116" s="181">
        <f t="shared" si="25"/>
        <v>1</v>
      </c>
      <c r="N116" s="309">
        <f t="shared" si="25"/>
        <v>1</v>
      </c>
      <c r="O116" s="309">
        <f t="shared" si="25"/>
        <v>1</v>
      </c>
      <c r="P116" s="309">
        <f t="shared" si="25"/>
        <v>1</v>
      </c>
      <c r="Q116" s="309">
        <f t="shared" si="25"/>
        <v>1</v>
      </c>
      <c r="R116" s="309">
        <f t="shared" si="25"/>
        <v>1</v>
      </c>
      <c r="S116" s="309">
        <f t="shared" si="25"/>
        <v>1</v>
      </c>
      <c r="T116" s="185"/>
      <c r="U116" s="565"/>
    </row>
    <row r="117" spans="2:21" ht="33.75" customHeight="1" x14ac:dyDescent="0.25">
      <c r="B117" s="405" t="s">
        <v>284</v>
      </c>
      <c r="C117" s="406"/>
      <c r="D117" s="406"/>
      <c r="E117" s="407"/>
      <c r="F117" s="509" t="s">
        <v>69</v>
      </c>
      <c r="G117" s="9" t="s">
        <v>25</v>
      </c>
      <c r="H117" s="40">
        <v>35</v>
      </c>
      <c r="I117" s="40">
        <v>35</v>
      </c>
      <c r="J117" s="40">
        <v>36</v>
      </c>
      <c r="K117" s="40">
        <v>35</v>
      </c>
      <c r="L117" s="40">
        <v>36</v>
      </c>
      <c r="M117" s="40">
        <v>37</v>
      </c>
      <c r="N117" s="303">
        <v>35</v>
      </c>
      <c r="O117" s="303">
        <v>35</v>
      </c>
      <c r="P117" s="303">
        <v>35</v>
      </c>
      <c r="Q117" s="40">
        <v>35</v>
      </c>
      <c r="R117" s="40">
        <v>35</v>
      </c>
      <c r="S117" s="40">
        <v>38</v>
      </c>
      <c r="T117" s="31">
        <f>SUM(H117:S117)</f>
        <v>427</v>
      </c>
      <c r="U117" s="564">
        <f>T118/T117</f>
        <v>0.74473067915690871</v>
      </c>
    </row>
    <row r="118" spans="2:21" ht="33.75" customHeight="1" x14ac:dyDescent="0.25">
      <c r="B118" s="408"/>
      <c r="C118" s="409"/>
      <c r="D118" s="409"/>
      <c r="E118" s="410"/>
      <c r="F118" s="510"/>
      <c r="G118" s="10" t="s">
        <v>43</v>
      </c>
      <c r="H118" s="91">
        <v>35</v>
      </c>
      <c r="I118" s="91">
        <v>35</v>
      </c>
      <c r="J118" s="91">
        <v>35</v>
      </c>
      <c r="K118" s="98">
        <v>36</v>
      </c>
      <c r="L118" s="98">
        <v>35</v>
      </c>
      <c r="M118" s="289">
        <v>35</v>
      </c>
      <c r="N118" s="304">
        <v>35</v>
      </c>
      <c r="O118" s="304">
        <v>36</v>
      </c>
      <c r="P118" s="304">
        <v>36</v>
      </c>
      <c r="Q118" s="90">
        <v>0</v>
      </c>
      <c r="R118" s="90">
        <v>0</v>
      </c>
      <c r="S118" s="90">
        <v>0</v>
      </c>
      <c r="T118" s="35">
        <f>SUM(H118:S118)</f>
        <v>318</v>
      </c>
      <c r="U118" s="756"/>
    </row>
    <row r="119" spans="2:21" ht="33.75" customHeight="1" x14ac:dyDescent="0.25">
      <c r="B119" s="411"/>
      <c r="C119" s="412"/>
      <c r="D119" s="412"/>
      <c r="E119" s="413"/>
      <c r="F119" s="511"/>
      <c r="G119" s="206" t="s">
        <v>140</v>
      </c>
      <c r="H119" s="181">
        <f>H118/H117</f>
        <v>1</v>
      </c>
      <c r="I119" s="181">
        <f>I118/I117</f>
        <v>1</v>
      </c>
      <c r="J119" s="181">
        <f>J118/J117</f>
        <v>0.97222222222222221</v>
      </c>
      <c r="K119" s="181">
        <f t="shared" ref="K119:S119" si="26">K118/K117</f>
        <v>1.0285714285714285</v>
      </c>
      <c r="L119" s="181">
        <f t="shared" si="26"/>
        <v>0.97222222222222221</v>
      </c>
      <c r="M119" s="181">
        <f t="shared" si="26"/>
        <v>0.94594594594594594</v>
      </c>
      <c r="N119" s="309">
        <f t="shared" si="26"/>
        <v>1</v>
      </c>
      <c r="O119" s="309">
        <f t="shared" si="26"/>
        <v>1.0285714285714285</v>
      </c>
      <c r="P119" s="309">
        <f t="shared" si="26"/>
        <v>1.0285714285714285</v>
      </c>
      <c r="Q119" s="309">
        <f t="shared" si="26"/>
        <v>0</v>
      </c>
      <c r="R119" s="309">
        <f t="shared" si="26"/>
        <v>0</v>
      </c>
      <c r="S119" s="309">
        <f t="shared" si="26"/>
        <v>0</v>
      </c>
      <c r="T119" s="185"/>
      <c r="U119" s="565"/>
    </row>
    <row r="120" spans="2:21" ht="44.25" customHeight="1" x14ac:dyDescent="0.25">
      <c r="B120" s="405" t="s">
        <v>285</v>
      </c>
      <c r="C120" s="406"/>
      <c r="D120" s="406"/>
      <c r="E120" s="407"/>
      <c r="F120" s="592" t="s">
        <v>168</v>
      </c>
      <c r="G120" s="9" t="s">
        <v>25</v>
      </c>
      <c r="H120" s="40">
        <v>8</v>
      </c>
      <c r="I120" s="40">
        <v>7</v>
      </c>
      <c r="J120" s="40">
        <v>11</v>
      </c>
      <c r="K120" s="40">
        <v>11</v>
      </c>
      <c r="L120" s="40">
        <v>9</v>
      </c>
      <c r="M120" s="40">
        <v>9</v>
      </c>
      <c r="N120" s="303">
        <v>14</v>
      </c>
      <c r="O120" s="303">
        <v>8</v>
      </c>
      <c r="P120" s="303">
        <v>9</v>
      </c>
      <c r="Q120" s="40">
        <v>10</v>
      </c>
      <c r="R120" s="40">
        <v>9</v>
      </c>
      <c r="S120" s="40">
        <v>47</v>
      </c>
      <c r="T120" s="31">
        <f t="shared" ref="T120:T145" si="27">SUM(H120:S120)</f>
        <v>152</v>
      </c>
      <c r="U120" s="564">
        <f>T121/T120</f>
        <v>0.61184210526315785</v>
      </c>
    </row>
    <row r="121" spans="2:21" ht="44.25" customHeight="1" x14ac:dyDescent="0.25">
      <c r="B121" s="408"/>
      <c r="C121" s="409"/>
      <c r="D121" s="409"/>
      <c r="E121" s="410"/>
      <c r="F121" s="593"/>
      <c r="G121" s="249" t="s">
        <v>43</v>
      </c>
      <c r="H121" s="64">
        <v>8</v>
      </c>
      <c r="I121" s="64">
        <v>7</v>
      </c>
      <c r="J121" s="64">
        <v>11</v>
      </c>
      <c r="K121" s="290">
        <v>10</v>
      </c>
      <c r="L121" s="290">
        <v>8</v>
      </c>
      <c r="M121" s="290">
        <v>9</v>
      </c>
      <c r="N121" s="303">
        <v>13</v>
      </c>
      <c r="O121" s="303">
        <v>8</v>
      </c>
      <c r="P121" s="303">
        <v>9</v>
      </c>
      <c r="Q121" s="40">
        <v>10</v>
      </c>
      <c r="R121" s="40">
        <v>0</v>
      </c>
      <c r="S121" s="40">
        <v>0</v>
      </c>
      <c r="T121" s="35">
        <f>SUM(H121:S121)</f>
        <v>93</v>
      </c>
      <c r="U121" s="756"/>
    </row>
    <row r="122" spans="2:21" ht="44.25" customHeight="1" x14ac:dyDescent="0.25">
      <c r="B122" s="411"/>
      <c r="C122" s="412"/>
      <c r="D122" s="412"/>
      <c r="E122" s="413"/>
      <c r="F122" s="594"/>
      <c r="G122" s="206" t="s">
        <v>140</v>
      </c>
      <c r="H122" s="181">
        <f>H121/H120</f>
        <v>1</v>
      </c>
      <c r="I122" s="181">
        <f>I121/I120</f>
        <v>1</v>
      </c>
      <c r="J122" s="181">
        <f>J121/J120</f>
        <v>1</v>
      </c>
      <c r="K122" s="181">
        <f t="shared" ref="K122:S122" si="28">K121/K120</f>
        <v>0.90909090909090906</v>
      </c>
      <c r="L122" s="181">
        <f t="shared" si="28"/>
        <v>0.88888888888888884</v>
      </c>
      <c r="M122" s="181">
        <f t="shared" si="28"/>
        <v>1</v>
      </c>
      <c r="N122" s="309">
        <f t="shared" si="28"/>
        <v>0.9285714285714286</v>
      </c>
      <c r="O122" s="309">
        <f t="shared" si="28"/>
        <v>1</v>
      </c>
      <c r="P122" s="309">
        <f t="shared" si="28"/>
        <v>1</v>
      </c>
      <c r="Q122" s="309">
        <f t="shared" si="28"/>
        <v>1</v>
      </c>
      <c r="R122" s="309">
        <f t="shared" si="28"/>
        <v>0</v>
      </c>
      <c r="S122" s="309">
        <f t="shared" si="28"/>
        <v>0</v>
      </c>
      <c r="T122" s="185"/>
      <c r="U122" s="565"/>
    </row>
    <row r="123" spans="2:21" ht="43.5" customHeight="1" x14ac:dyDescent="0.25">
      <c r="B123" s="601" t="s">
        <v>286</v>
      </c>
      <c r="C123" s="602"/>
      <c r="D123" s="602"/>
      <c r="E123" s="602"/>
      <c r="F123" s="592" t="s">
        <v>170</v>
      </c>
      <c r="G123" s="9" t="s">
        <v>25</v>
      </c>
      <c r="H123" s="31">
        <v>160</v>
      </c>
      <c r="I123" s="31">
        <v>141</v>
      </c>
      <c r="J123" s="31">
        <v>153</v>
      </c>
      <c r="K123" s="31">
        <v>152</v>
      </c>
      <c r="L123" s="31">
        <v>156</v>
      </c>
      <c r="M123" s="31">
        <v>148</v>
      </c>
      <c r="N123" s="301">
        <v>158</v>
      </c>
      <c r="O123" s="301">
        <v>154</v>
      </c>
      <c r="P123" s="301">
        <v>150</v>
      </c>
      <c r="Q123" s="31">
        <v>157</v>
      </c>
      <c r="R123" s="31">
        <v>148</v>
      </c>
      <c r="S123" s="31">
        <v>159</v>
      </c>
      <c r="T123" s="31">
        <f t="shared" si="27"/>
        <v>1836</v>
      </c>
      <c r="U123" s="564">
        <f>T124/T123</f>
        <v>1.2069716775599129</v>
      </c>
    </row>
    <row r="124" spans="2:21" ht="38.25" customHeight="1" x14ac:dyDescent="0.25">
      <c r="B124" s="602"/>
      <c r="C124" s="602"/>
      <c r="D124" s="602"/>
      <c r="E124" s="602"/>
      <c r="F124" s="593"/>
      <c r="G124" s="249" t="s">
        <v>43</v>
      </c>
      <c r="H124" s="91">
        <v>181</v>
      </c>
      <c r="I124" s="91">
        <v>184</v>
      </c>
      <c r="J124" s="35">
        <v>188</v>
      </c>
      <c r="K124" s="91">
        <v>192</v>
      </c>
      <c r="L124" s="91">
        <v>173</v>
      </c>
      <c r="M124" s="91">
        <v>200</v>
      </c>
      <c r="N124" s="305">
        <v>177</v>
      </c>
      <c r="O124" s="305">
        <v>177</v>
      </c>
      <c r="P124" s="305">
        <v>180</v>
      </c>
      <c r="Q124" s="32">
        <v>194</v>
      </c>
      <c r="R124" s="32">
        <v>174</v>
      </c>
      <c r="S124" s="32">
        <v>196</v>
      </c>
      <c r="T124" s="35">
        <f t="shared" si="27"/>
        <v>2216</v>
      </c>
      <c r="U124" s="756"/>
    </row>
    <row r="125" spans="2:21" ht="38.25" customHeight="1" x14ac:dyDescent="0.25">
      <c r="B125" s="602"/>
      <c r="C125" s="602"/>
      <c r="D125" s="602"/>
      <c r="E125" s="602"/>
      <c r="F125" s="594"/>
      <c r="G125" s="206" t="s">
        <v>140</v>
      </c>
      <c r="H125" s="181">
        <f>H124/H123</f>
        <v>1.1312500000000001</v>
      </c>
      <c r="I125" s="181">
        <f>I124/I123</f>
        <v>1.3049645390070923</v>
      </c>
      <c r="J125" s="181">
        <f>J124/J123</f>
        <v>1.2287581699346406</v>
      </c>
      <c r="K125" s="181">
        <f t="shared" ref="K125:S125" si="29">K124/K123</f>
        <v>1.263157894736842</v>
      </c>
      <c r="L125" s="181">
        <f t="shared" si="29"/>
        <v>1.108974358974359</v>
      </c>
      <c r="M125" s="181">
        <f t="shared" si="29"/>
        <v>1.3513513513513513</v>
      </c>
      <c r="N125" s="309">
        <f t="shared" si="29"/>
        <v>1.120253164556962</v>
      </c>
      <c r="O125" s="309">
        <f t="shared" si="29"/>
        <v>1.1493506493506493</v>
      </c>
      <c r="P125" s="309">
        <f t="shared" si="29"/>
        <v>1.2</v>
      </c>
      <c r="Q125" s="309">
        <f t="shared" si="29"/>
        <v>1.2356687898089171</v>
      </c>
      <c r="R125" s="309">
        <f t="shared" si="29"/>
        <v>1.1756756756756757</v>
      </c>
      <c r="S125" s="309">
        <f t="shared" si="29"/>
        <v>1.2327044025157232</v>
      </c>
      <c r="T125" s="185"/>
      <c r="U125" s="565"/>
    </row>
    <row r="126" spans="2:21" ht="38.25" customHeight="1" x14ac:dyDescent="0.25">
      <c r="B126" s="601" t="s">
        <v>287</v>
      </c>
      <c r="C126" s="602"/>
      <c r="D126" s="602"/>
      <c r="E126" s="602"/>
      <c r="F126" s="592" t="s">
        <v>172</v>
      </c>
      <c r="G126" s="9" t="s">
        <v>25</v>
      </c>
      <c r="H126" s="31">
        <v>14</v>
      </c>
      <c r="I126" s="31">
        <v>12</v>
      </c>
      <c r="J126" s="31">
        <v>13</v>
      </c>
      <c r="K126" s="31">
        <v>13</v>
      </c>
      <c r="L126" s="31">
        <v>13</v>
      </c>
      <c r="M126" s="31">
        <v>13</v>
      </c>
      <c r="N126" s="301">
        <v>13</v>
      </c>
      <c r="O126" s="301">
        <v>13</v>
      </c>
      <c r="P126" s="301">
        <v>13</v>
      </c>
      <c r="Q126" s="31">
        <v>14</v>
      </c>
      <c r="R126" s="31">
        <v>13</v>
      </c>
      <c r="S126" s="31">
        <v>16</v>
      </c>
      <c r="T126" s="31">
        <f t="shared" si="27"/>
        <v>160</v>
      </c>
      <c r="U126" s="564">
        <f>T127/T126</f>
        <v>0.99375000000000002</v>
      </c>
    </row>
    <row r="127" spans="2:21" ht="38.25" customHeight="1" x14ac:dyDescent="0.25">
      <c r="B127" s="602"/>
      <c r="C127" s="602"/>
      <c r="D127" s="602"/>
      <c r="E127" s="602"/>
      <c r="F127" s="593"/>
      <c r="G127" s="249" t="s">
        <v>43</v>
      </c>
      <c r="H127" s="91">
        <v>14</v>
      </c>
      <c r="I127" s="91">
        <v>12</v>
      </c>
      <c r="J127" s="35">
        <v>13</v>
      </c>
      <c r="K127" s="35">
        <v>13</v>
      </c>
      <c r="L127" s="35">
        <v>13</v>
      </c>
      <c r="M127" s="35">
        <v>13</v>
      </c>
      <c r="N127" s="305">
        <v>13</v>
      </c>
      <c r="O127" s="305">
        <v>13</v>
      </c>
      <c r="P127" s="305">
        <v>13</v>
      </c>
      <c r="Q127" s="32">
        <v>14</v>
      </c>
      <c r="R127" s="32">
        <v>13</v>
      </c>
      <c r="S127" s="32">
        <v>15</v>
      </c>
      <c r="T127" s="35">
        <f t="shared" si="27"/>
        <v>159</v>
      </c>
      <c r="U127" s="756"/>
    </row>
    <row r="128" spans="2:21" ht="38.25" customHeight="1" x14ac:dyDescent="0.25">
      <c r="B128" s="602"/>
      <c r="C128" s="602"/>
      <c r="D128" s="602"/>
      <c r="E128" s="602"/>
      <c r="F128" s="594"/>
      <c r="G128" s="206" t="s">
        <v>140</v>
      </c>
      <c r="H128" s="181">
        <f>H127/H126</f>
        <v>1</v>
      </c>
      <c r="I128" s="181">
        <f>I127/I126</f>
        <v>1</v>
      </c>
      <c r="J128" s="181">
        <f>J127/J126</f>
        <v>1</v>
      </c>
      <c r="K128" s="181">
        <f t="shared" ref="K128:S128" si="30">K127/K126</f>
        <v>1</v>
      </c>
      <c r="L128" s="181">
        <f t="shared" si="30"/>
        <v>1</v>
      </c>
      <c r="M128" s="181">
        <f t="shared" si="30"/>
        <v>1</v>
      </c>
      <c r="N128" s="309">
        <f t="shared" si="30"/>
        <v>1</v>
      </c>
      <c r="O128" s="309">
        <f t="shared" si="30"/>
        <v>1</v>
      </c>
      <c r="P128" s="309">
        <f t="shared" si="30"/>
        <v>1</v>
      </c>
      <c r="Q128" s="309">
        <f t="shared" si="30"/>
        <v>1</v>
      </c>
      <c r="R128" s="309">
        <f t="shared" si="30"/>
        <v>1</v>
      </c>
      <c r="S128" s="309">
        <f t="shared" si="30"/>
        <v>0.9375</v>
      </c>
      <c r="T128" s="185"/>
      <c r="U128" s="565"/>
    </row>
    <row r="129" spans="2:21" ht="39" customHeight="1" x14ac:dyDescent="0.25">
      <c r="B129" s="609" t="s">
        <v>288</v>
      </c>
      <c r="C129" s="610"/>
      <c r="D129" s="610"/>
      <c r="E129" s="611"/>
      <c r="F129" s="592" t="s">
        <v>174</v>
      </c>
      <c r="G129" s="112" t="s">
        <v>271</v>
      </c>
      <c r="H129" s="31">
        <v>1721</v>
      </c>
      <c r="I129" s="31">
        <v>1853</v>
      </c>
      <c r="J129" s="31">
        <v>1985</v>
      </c>
      <c r="K129" s="31">
        <v>1416</v>
      </c>
      <c r="L129" s="182">
        <v>1500</v>
      </c>
      <c r="M129" s="182">
        <v>1600</v>
      </c>
      <c r="N129" s="308">
        <v>1741</v>
      </c>
      <c r="O129" s="301">
        <v>1727</v>
      </c>
      <c r="P129" s="301">
        <v>1417</v>
      </c>
      <c r="Q129" s="31">
        <v>1437</v>
      </c>
      <c r="R129" s="31">
        <v>1398</v>
      </c>
      <c r="S129" s="31">
        <v>1698</v>
      </c>
      <c r="T129" s="31">
        <f>SUM(H129:S129)</f>
        <v>19493</v>
      </c>
      <c r="U129" s="564">
        <f>T130/T129</f>
        <v>0.88113681834504698</v>
      </c>
    </row>
    <row r="130" spans="2:21" ht="39" customHeight="1" x14ac:dyDescent="0.25">
      <c r="B130" s="612"/>
      <c r="C130" s="613"/>
      <c r="D130" s="613"/>
      <c r="E130" s="614"/>
      <c r="F130" s="593"/>
      <c r="G130" s="249" t="s">
        <v>43</v>
      </c>
      <c r="H130" s="64">
        <v>1538</v>
      </c>
      <c r="I130" s="83">
        <v>1530</v>
      </c>
      <c r="J130" s="83">
        <v>1693</v>
      </c>
      <c r="K130" s="291">
        <v>1186</v>
      </c>
      <c r="L130" s="291">
        <v>1288</v>
      </c>
      <c r="M130" s="291">
        <v>1332</v>
      </c>
      <c r="N130" s="307">
        <v>1491</v>
      </c>
      <c r="O130" s="306">
        <v>1445</v>
      </c>
      <c r="P130" s="306">
        <v>1448</v>
      </c>
      <c r="Q130" s="128">
        <v>1486</v>
      </c>
      <c r="R130" s="128">
        <v>1334</v>
      </c>
      <c r="S130" s="128">
        <v>1405</v>
      </c>
      <c r="T130" s="35">
        <f t="shared" si="27"/>
        <v>17176</v>
      </c>
      <c r="U130" s="756"/>
    </row>
    <row r="131" spans="2:21" ht="39" customHeight="1" x14ac:dyDescent="0.25">
      <c r="B131" s="615"/>
      <c r="C131" s="616"/>
      <c r="D131" s="616"/>
      <c r="E131" s="617"/>
      <c r="F131" s="594"/>
      <c r="G131" s="206" t="s">
        <v>140</v>
      </c>
      <c r="H131" s="181">
        <f>H130/H129</f>
        <v>0.89366647298082513</v>
      </c>
      <c r="I131" s="181">
        <f>I130/I129</f>
        <v>0.82568807339449546</v>
      </c>
      <c r="J131" s="181">
        <f>J130/J129</f>
        <v>0.85289672544080608</v>
      </c>
      <c r="K131" s="181">
        <f t="shared" ref="K131:S131" si="31">K130/K129</f>
        <v>0.83757062146892658</v>
      </c>
      <c r="L131" s="181">
        <f t="shared" si="31"/>
        <v>0.85866666666666669</v>
      </c>
      <c r="M131" s="181">
        <f t="shared" si="31"/>
        <v>0.83250000000000002</v>
      </c>
      <c r="N131" s="309">
        <f t="shared" si="31"/>
        <v>0.85640436530729469</v>
      </c>
      <c r="O131" s="309">
        <f t="shared" si="31"/>
        <v>0.8367110596409959</v>
      </c>
      <c r="P131" s="309">
        <f t="shared" si="31"/>
        <v>1.021877205363444</v>
      </c>
      <c r="Q131" s="309">
        <f t="shared" si="31"/>
        <v>1.0340988169798191</v>
      </c>
      <c r="R131" s="309">
        <f t="shared" si="31"/>
        <v>0.95422031473533619</v>
      </c>
      <c r="S131" s="309">
        <f t="shared" si="31"/>
        <v>0.82744405182567726</v>
      </c>
      <c r="T131" s="185"/>
      <c r="U131" s="565"/>
    </row>
    <row r="132" spans="2:21" ht="42.75" customHeight="1" x14ac:dyDescent="0.25">
      <c r="B132" s="595" t="s">
        <v>289</v>
      </c>
      <c r="C132" s="596"/>
      <c r="D132" s="596"/>
      <c r="E132" s="603"/>
      <c r="F132" s="592" t="s">
        <v>176</v>
      </c>
      <c r="G132" s="9" t="s">
        <v>25</v>
      </c>
      <c r="H132" s="31">
        <v>2126</v>
      </c>
      <c r="I132" s="31">
        <v>2165</v>
      </c>
      <c r="J132" s="31">
        <v>2108</v>
      </c>
      <c r="K132" s="31">
        <v>2416</v>
      </c>
      <c r="L132" s="31">
        <v>2170</v>
      </c>
      <c r="M132" s="31">
        <v>2064</v>
      </c>
      <c r="N132" s="301">
        <v>2201</v>
      </c>
      <c r="O132" s="301">
        <v>2410</v>
      </c>
      <c r="P132" s="301">
        <v>2039</v>
      </c>
      <c r="Q132" s="31">
        <v>2037</v>
      </c>
      <c r="R132" s="31">
        <v>2029</v>
      </c>
      <c r="S132" s="31">
        <v>2249</v>
      </c>
      <c r="T132" s="31">
        <f>SUM(H132:S132)</f>
        <v>26014</v>
      </c>
      <c r="U132" s="564">
        <f>T133/T132</f>
        <v>1.0414007841931268</v>
      </c>
    </row>
    <row r="133" spans="2:21" ht="42.75" customHeight="1" x14ac:dyDescent="0.25">
      <c r="B133" s="597"/>
      <c r="C133" s="598"/>
      <c r="D133" s="598"/>
      <c r="E133" s="604"/>
      <c r="F133" s="593"/>
      <c r="G133" s="249" t="s">
        <v>43</v>
      </c>
      <c r="H133" s="91">
        <v>2133</v>
      </c>
      <c r="I133" s="91">
        <v>2329</v>
      </c>
      <c r="J133" s="91">
        <v>2440</v>
      </c>
      <c r="K133" s="91">
        <v>2435</v>
      </c>
      <c r="L133" s="91">
        <v>2295</v>
      </c>
      <c r="M133" s="91">
        <v>1947</v>
      </c>
      <c r="N133" s="305">
        <v>2346</v>
      </c>
      <c r="O133" s="305">
        <v>2577</v>
      </c>
      <c r="P133" s="305">
        <v>2247</v>
      </c>
      <c r="Q133" s="32">
        <v>2420</v>
      </c>
      <c r="R133" s="32">
        <v>1864</v>
      </c>
      <c r="S133" s="32">
        <v>2058</v>
      </c>
      <c r="T133" s="35">
        <f>SUM(H133:S133)</f>
        <v>27091</v>
      </c>
      <c r="U133" s="756"/>
    </row>
    <row r="134" spans="2:21" ht="42.75" customHeight="1" x14ac:dyDescent="0.25">
      <c r="B134" s="599"/>
      <c r="C134" s="600"/>
      <c r="D134" s="600"/>
      <c r="E134" s="605"/>
      <c r="F134" s="594"/>
      <c r="G134" s="206" t="s">
        <v>140</v>
      </c>
      <c r="H134" s="181">
        <f>H133/H132</f>
        <v>1.0032925682031986</v>
      </c>
      <c r="I134" s="181">
        <f>I133/I132</f>
        <v>1.0757505773672056</v>
      </c>
      <c r="J134" s="181">
        <f>J133/J132</f>
        <v>1.1574952561669829</v>
      </c>
      <c r="K134" s="181">
        <f t="shared" ref="K134:S134" si="32">K133/K132</f>
        <v>1.007864238410596</v>
      </c>
      <c r="L134" s="181">
        <f t="shared" si="32"/>
        <v>1.0576036866359446</v>
      </c>
      <c r="M134" s="181">
        <f t="shared" si="32"/>
        <v>0.9433139534883721</v>
      </c>
      <c r="N134" s="309">
        <f t="shared" si="32"/>
        <v>1.0658791458427987</v>
      </c>
      <c r="O134" s="309">
        <f t="shared" si="32"/>
        <v>1.0692946058091286</v>
      </c>
      <c r="P134" s="309">
        <f t="shared" si="32"/>
        <v>1.1020107896027465</v>
      </c>
      <c r="Q134" s="309">
        <f t="shared" si="32"/>
        <v>1.1880216003927344</v>
      </c>
      <c r="R134" s="309">
        <f t="shared" si="32"/>
        <v>0.91867915229176933</v>
      </c>
      <c r="S134" s="309">
        <f t="shared" si="32"/>
        <v>0.91507336594041799</v>
      </c>
      <c r="T134" s="185"/>
      <c r="U134" s="565"/>
    </row>
    <row r="135" spans="2:21" ht="33" customHeight="1" x14ac:dyDescent="0.25">
      <c r="B135" s="595" t="s">
        <v>290</v>
      </c>
      <c r="C135" s="618"/>
      <c r="D135" s="618"/>
      <c r="E135" s="619"/>
      <c r="F135" s="592" t="s">
        <v>178</v>
      </c>
      <c r="G135" s="9" t="s">
        <v>25</v>
      </c>
      <c r="H135" s="40">
        <v>127</v>
      </c>
      <c r="I135" s="40">
        <v>109</v>
      </c>
      <c r="J135" s="40">
        <v>159</v>
      </c>
      <c r="K135" s="40">
        <v>151</v>
      </c>
      <c r="L135" s="40">
        <v>118</v>
      </c>
      <c r="M135" s="40">
        <v>120</v>
      </c>
      <c r="N135" s="303">
        <v>158</v>
      </c>
      <c r="O135" s="303">
        <v>157</v>
      </c>
      <c r="P135" s="303">
        <v>120</v>
      </c>
      <c r="Q135" s="40">
        <v>199</v>
      </c>
      <c r="R135" s="40">
        <v>114</v>
      </c>
      <c r="S135" s="40">
        <v>146</v>
      </c>
      <c r="T135" s="31">
        <f>SUM(H135:S135)</f>
        <v>1678</v>
      </c>
      <c r="U135" s="758">
        <f>T136/T135</f>
        <v>0.99821215733015489</v>
      </c>
    </row>
    <row r="136" spans="2:21" ht="33" customHeight="1" x14ac:dyDescent="0.25">
      <c r="B136" s="620"/>
      <c r="C136" s="621"/>
      <c r="D136" s="621"/>
      <c r="E136" s="622"/>
      <c r="F136" s="593"/>
      <c r="G136" s="249" t="s">
        <v>43</v>
      </c>
      <c r="H136" s="98">
        <v>179</v>
      </c>
      <c r="I136" s="142">
        <v>133</v>
      </c>
      <c r="J136" s="128">
        <v>135</v>
      </c>
      <c r="K136" s="142">
        <v>112</v>
      </c>
      <c r="L136" s="142">
        <v>139</v>
      </c>
      <c r="M136" s="142">
        <v>115</v>
      </c>
      <c r="N136" s="306">
        <v>153</v>
      </c>
      <c r="O136" s="306">
        <v>144</v>
      </c>
      <c r="P136" s="306">
        <v>131</v>
      </c>
      <c r="Q136" s="128">
        <v>175</v>
      </c>
      <c r="R136" s="128">
        <v>116</v>
      </c>
      <c r="S136" s="128">
        <v>143</v>
      </c>
      <c r="T136" s="35">
        <f t="shared" si="27"/>
        <v>1675</v>
      </c>
      <c r="U136" s="759"/>
    </row>
    <row r="137" spans="2:21" ht="33" customHeight="1" x14ac:dyDescent="0.25">
      <c r="B137" s="623"/>
      <c r="C137" s="624"/>
      <c r="D137" s="624"/>
      <c r="E137" s="625"/>
      <c r="F137" s="594"/>
      <c r="G137" s="206" t="s">
        <v>140</v>
      </c>
      <c r="H137" s="181">
        <f>H136/H135</f>
        <v>1.4094488188976377</v>
      </c>
      <c r="I137" s="181">
        <f>I136/I135</f>
        <v>1.2201834862385321</v>
      </c>
      <c r="J137" s="181">
        <f>J136/J135</f>
        <v>0.84905660377358494</v>
      </c>
      <c r="K137" s="181">
        <f t="shared" ref="K137:S137" si="33">K136/K135</f>
        <v>0.74172185430463577</v>
      </c>
      <c r="L137" s="181">
        <f t="shared" si="33"/>
        <v>1.1779661016949152</v>
      </c>
      <c r="M137" s="181">
        <f t="shared" si="33"/>
        <v>0.95833333333333337</v>
      </c>
      <c r="N137" s="309">
        <f t="shared" si="33"/>
        <v>0.96835443037974689</v>
      </c>
      <c r="O137" s="309">
        <f t="shared" si="33"/>
        <v>0.91719745222929938</v>
      </c>
      <c r="P137" s="309">
        <f t="shared" si="33"/>
        <v>1.0916666666666666</v>
      </c>
      <c r="Q137" s="309">
        <f t="shared" si="33"/>
        <v>0.87939698492462315</v>
      </c>
      <c r="R137" s="309">
        <f t="shared" si="33"/>
        <v>1.0175438596491229</v>
      </c>
      <c r="S137" s="309">
        <f t="shared" si="33"/>
        <v>0.97945205479452058</v>
      </c>
      <c r="T137" s="185"/>
      <c r="U137" s="760"/>
    </row>
    <row r="138" spans="2:21" ht="44.25" customHeight="1" x14ac:dyDescent="0.25">
      <c r="B138" s="601" t="s">
        <v>291</v>
      </c>
      <c r="C138" s="602"/>
      <c r="D138" s="602"/>
      <c r="E138" s="602"/>
      <c r="F138" s="592" t="s">
        <v>180</v>
      </c>
      <c r="G138" s="9" t="s">
        <v>25</v>
      </c>
      <c r="H138" s="40">
        <v>34</v>
      </c>
      <c r="I138" s="40">
        <v>34</v>
      </c>
      <c r="J138" s="40">
        <v>35</v>
      </c>
      <c r="K138" s="40">
        <v>36</v>
      </c>
      <c r="L138" s="40">
        <v>34</v>
      </c>
      <c r="M138" s="40">
        <v>34</v>
      </c>
      <c r="N138" s="303">
        <v>34</v>
      </c>
      <c r="O138" s="303">
        <v>34</v>
      </c>
      <c r="P138" s="303">
        <v>35</v>
      </c>
      <c r="Q138" s="40">
        <v>35</v>
      </c>
      <c r="R138" s="40">
        <v>34</v>
      </c>
      <c r="S138" s="40">
        <v>35</v>
      </c>
      <c r="T138" s="31">
        <f t="shared" si="27"/>
        <v>414</v>
      </c>
      <c r="U138" s="564">
        <f>T139/T138</f>
        <v>1.0024154589371981</v>
      </c>
    </row>
    <row r="139" spans="2:21" ht="44.25" customHeight="1" x14ac:dyDescent="0.25">
      <c r="B139" s="602"/>
      <c r="C139" s="602"/>
      <c r="D139" s="602"/>
      <c r="E139" s="602"/>
      <c r="F139" s="593"/>
      <c r="G139" s="249" t="s">
        <v>43</v>
      </c>
      <c r="H139" s="64">
        <v>34</v>
      </c>
      <c r="I139" s="83">
        <v>34</v>
      </c>
      <c r="J139" s="83">
        <v>38</v>
      </c>
      <c r="K139" s="65">
        <v>36</v>
      </c>
      <c r="L139" s="65">
        <v>34</v>
      </c>
      <c r="M139" s="65">
        <v>34</v>
      </c>
      <c r="N139" s="306">
        <v>34</v>
      </c>
      <c r="O139" s="306">
        <v>34</v>
      </c>
      <c r="P139" s="306">
        <v>34</v>
      </c>
      <c r="Q139" s="128">
        <v>35</v>
      </c>
      <c r="R139" s="128">
        <v>34</v>
      </c>
      <c r="S139" s="128">
        <v>34</v>
      </c>
      <c r="T139" s="35">
        <f t="shared" si="27"/>
        <v>415</v>
      </c>
      <c r="U139" s="756"/>
    </row>
    <row r="140" spans="2:21" ht="44.25" customHeight="1" x14ac:dyDescent="0.25">
      <c r="B140" s="602"/>
      <c r="C140" s="602"/>
      <c r="D140" s="602"/>
      <c r="E140" s="602"/>
      <c r="F140" s="594"/>
      <c r="G140" s="206" t="s">
        <v>140</v>
      </c>
      <c r="H140" s="181">
        <f>H139/H138</f>
        <v>1</v>
      </c>
      <c r="I140" s="181">
        <f>I139/I138</f>
        <v>1</v>
      </c>
      <c r="J140" s="181">
        <f>J139/J138</f>
        <v>1.0857142857142856</v>
      </c>
      <c r="K140" s="181">
        <f t="shared" ref="K140:S140" si="34">K139/K138</f>
        <v>1</v>
      </c>
      <c r="L140" s="181">
        <f t="shared" si="34"/>
        <v>1</v>
      </c>
      <c r="M140" s="181">
        <f t="shared" si="34"/>
        <v>1</v>
      </c>
      <c r="N140" s="309">
        <f t="shared" si="34"/>
        <v>1</v>
      </c>
      <c r="O140" s="309">
        <f t="shared" si="34"/>
        <v>1</v>
      </c>
      <c r="P140" s="309">
        <f t="shared" si="34"/>
        <v>0.97142857142857142</v>
      </c>
      <c r="Q140" s="309">
        <f t="shared" si="34"/>
        <v>1</v>
      </c>
      <c r="R140" s="309">
        <f t="shared" si="34"/>
        <v>1</v>
      </c>
      <c r="S140" s="309">
        <f t="shared" si="34"/>
        <v>0.97142857142857142</v>
      </c>
      <c r="T140" s="185"/>
      <c r="U140" s="565"/>
    </row>
    <row r="141" spans="2:21" ht="41.25" customHeight="1" x14ac:dyDescent="0.25">
      <c r="B141" s="583" t="s">
        <v>292</v>
      </c>
      <c r="C141" s="584"/>
      <c r="D141" s="584"/>
      <c r="E141" s="585"/>
      <c r="F141" s="592" t="s">
        <v>182</v>
      </c>
      <c r="G141" s="112" t="s">
        <v>266</v>
      </c>
      <c r="H141" s="91">
        <v>430</v>
      </c>
      <c r="I141" s="91">
        <v>430</v>
      </c>
      <c r="J141" s="91">
        <v>430</v>
      </c>
      <c r="K141" s="91">
        <v>430</v>
      </c>
      <c r="L141" s="91">
        <v>430</v>
      </c>
      <c r="M141" s="91">
        <v>430</v>
      </c>
      <c r="N141" s="305">
        <v>430</v>
      </c>
      <c r="O141" s="305">
        <v>430</v>
      </c>
      <c r="P141" s="305">
        <v>430</v>
      </c>
      <c r="Q141" s="91">
        <v>680</v>
      </c>
      <c r="R141" s="91">
        <v>430</v>
      </c>
      <c r="S141" s="91">
        <v>370</v>
      </c>
      <c r="T141" s="31">
        <f t="shared" si="27"/>
        <v>5350</v>
      </c>
      <c r="U141" s="564">
        <f>T142/T141</f>
        <v>1.2514018691588784</v>
      </c>
    </row>
    <row r="142" spans="2:21" ht="41.25" customHeight="1" x14ac:dyDescent="0.25">
      <c r="B142" s="586"/>
      <c r="C142" s="587"/>
      <c r="D142" s="587"/>
      <c r="E142" s="588"/>
      <c r="F142" s="593"/>
      <c r="G142" s="249" t="s">
        <v>43</v>
      </c>
      <c r="H142" s="64">
        <v>599</v>
      </c>
      <c r="I142" s="64">
        <v>749</v>
      </c>
      <c r="J142" s="64">
        <v>528</v>
      </c>
      <c r="K142" s="65">
        <v>560</v>
      </c>
      <c r="L142" s="65">
        <v>516</v>
      </c>
      <c r="M142" s="65">
        <v>470</v>
      </c>
      <c r="N142" s="306">
        <v>498</v>
      </c>
      <c r="O142" s="306">
        <v>505</v>
      </c>
      <c r="P142" s="306">
        <v>507</v>
      </c>
      <c r="Q142" s="128">
        <v>810</v>
      </c>
      <c r="R142" s="128">
        <v>516</v>
      </c>
      <c r="S142" s="128">
        <v>437</v>
      </c>
      <c r="T142" s="35">
        <f t="shared" si="27"/>
        <v>6695</v>
      </c>
      <c r="U142" s="756"/>
    </row>
    <row r="143" spans="2:21" ht="41.25" customHeight="1" x14ac:dyDescent="0.25">
      <c r="B143" s="589"/>
      <c r="C143" s="590"/>
      <c r="D143" s="590"/>
      <c r="E143" s="591"/>
      <c r="F143" s="594"/>
      <c r="G143" s="206" t="s">
        <v>140</v>
      </c>
      <c r="H143" s="181">
        <f>H142/H141</f>
        <v>1.3930232558139535</v>
      </c>
      <c r="I143" s="181">
        <f>I142/I141</f>
        <v>1.741860465116279</v>
      </c>
      <c r="J143" s="181">
        <f>J142/J141</f>
        <v>1.2279069767441861</v>
      </c>
      <c r="K143" s="181">
        <f t="shared" ref="K143:S143" si="35">K142/K141</f>
        <v>1.3023255813953489</v>
      </c>
      <c r="L143" s="181">
        <f t="shared" si="35"/>
        <v>1.2</v>
      </c>
      <c r="M143" s="181">
        <f t="shared" si="35"/>
        <v>1.0930232558139534</v>
      </c>
      <c r="N143" s="309">
        <f t="shared" si="35"/>
        <v>1.1581395348837209</v>
      </c>
      <c r="O143" s="309">
        <f t="shared" si="35"/>
        <v>1.1744186046511629</v>
      </c>
      <c r="P143" s="309">
        <f t="shared" si="35"/>
        <v>1.1790697674418604</v>
      </c>
      <c r="Q143" s="309">
        <f t="shared" si="35"/>
        <v>1.1911764705882353</v>
      </c>
      <c r="R143" s="309">
        <f t="shared" si="35"/>
        <v>1.2</v>
      </c>
      <c r="S143" s="309">
        <f t="shared" si="35"/>
        <v>1.181081081081081</v>
      </c>
      <c r="T143" s="185"/>
      <c r="U143" s="565"/>
    </row>
    <row r="144" spans="2:21" ht="46.5" customHeight="1" x14ac:dyDescent="0.25">
      <c r="B144" s="595" t="s">
        <v>293</v>
      </c>
      <c r="C144" s="596"/>
      <c r="D144" s="596"/>
      <c r="E144" s="596"/>
      <c r="F144" s="592" t="s">
        <v>69</v>
      </c>
      <c r="G144" s="9" t="s">
        <v>25</v>
      </c>
      <c r="H144" s="40">
        <v>187</v>
      </c>
      <c r="I144" s="40">
        <v>187</v>
      </c>
      <c r="J144" s="40">
        <v>187</v>
      </c>
      <c r="K144" s="40">
        <v>188</v>
      </c>
      <c r="L144" s="40">
        <v>187</v>
      </c>
      <c r="M144" s="40">
        <v>187</v>
      </c>
      <c r="N144" s="303">
        <v>265</v>
      </c>
      <c r="O144" s="303">
        <v>265</v>
      </c>
      <c r="P144" s="303">
        <v>265</v>
      </c>
      <c r="Q144" s="40">
        <v>265</v>
      </c>
      <c r="R144" s="40">
        <v>265</v>
      </c>
      <c r="S144" s="40">
        <v>265</v>
      </c>
      <c r="T144" s="68">
        <f t="shared" si="27"/>
        <v>2713</v>
      </c>
      <c r="U144" s="564">
        <f>T145/T144</f>
        <v>1.0722447475119794</v>
      </c>
    </row>
    <row r="145" spans="1:25" ht="46.5" customHeight="1" x14ac:dyDescent="0.25">
      <c r="B145" s="597"/>
      <c r="C145" s="598"/>
      <c r="D145" s="598"/>
      <c r="E145" s="598"/>
      <c r="F145" s="593"/>
      <c r="G145" s="249" t="s">
        <v>43</v>
      </c>
      <c r="H145" s="91">
        <v>287</v>
      </c>
      <c r="I145" s="69">
        <v>302</v>
      </c>
      <c r="J145" s="69">
        <v>190</v>
      </c>
      <c r="K145" s="65">
        <v>196</v>
      </c>
      <c r="L145" s="65">
        <v>278</v>
      </c>
      <c r="M145" s="65">
        <v>245</v>
      </c>
      <c r="N145" s="306">
        <v>256</v>
      </c>
      <c r="O145" s="306">
        <v>287</v>
      </c>
      <c r="P145" s="306">
        <v>246</v>
      </c>
      <c r="Q145" s="128">
        <v>253</v>
      </c>
      <c r="R145" s="128">
        <v>227</v>
      </c>
      <c r="S145" s="128">
        <v>142</v>
      </c>
      <c r="T145" s="35">
        <f t="shared" si="27"/>
        <v>2909</v>
      </c>
      <c r="U145" s="756"/>
    </row>
    <row r="146" spans="1:25" ht="46.5" customHeight="1" x14ac:dyDescent="0.25">
      <c r="B146" s="599"/>
      <c r="C146" s="600"/>
      <c r="D146" s="600"/>
      <c r="E146" s="600"/>
      <c r="F146" s="594"/>
      <c r="G146" s="206" t="s">
        <v>140</v>
      </c>
      <c r="H146" s="181">
        <f>H145/H144</f>
        <v>1.53475935828877</v>
      </c>
      <c r="I146" s="181">
        <f>I145/I144</f>
        <v>1.6149732620320856</v>
      </c>
      <c r="J146" s="181">
        <f>J145/J144</f>
        <v>1.0160427807486632</v>
      </c>
      <c r="K146" s="181">
        <f t="shared" ref="K146:S146" si="36">K145/K144</f>
        <v>1.0425531914893618</v>
      </c>
      <c r="L146" s="181">
        <f t="shared" si="36"/>
        <v>1.4866310160427807</v>
      </c>
      <c r="M146" s="181">
        <f t="shared" si="36"/>
        <v>1.3101604278074865</v>
      </c>
      <c r="N146" s="309">
        <f t="shared" si="36"/>
        <v>0.96603773584905661</v>
      </c>
      <c r="O146" s="309">
        <f t="shared" si="36"/>
        <v>1.0830188679245283</v>
      </c>
      <c r="P146" s="309">
        <f t="shared" si="36"/>
        <v>0.92830188679245285</v>
      </c>
      <c r="Q146" s="309">
        <f t="shared" si="36"/>
        <v>0.95471698113207548</v>
      </c>
      <c r="R146" s="309">
        <f t="shared" si="36"/>
        <v>0.85660377358490569</v>
      </c>
      <c r="S146" s="309">
        <f t="shared" si="36"/>
        <v>0.53584905660377358</v>
      </c>
      <c r="T146" s="185"/>
      <c r="U146" s="565"/>
    </row>
    <row r="147" spans="1:25" ht="46.5" customHeight="1" x14ac:dyDescent="0.25">
      <c r="B147" s="601" t="s">
        <v>294</v>
      </c>
      <c r="C147" s="602"/>
      <c r="D147" s="602"/>
      <c r="E147" s="602"/>
      <c r="F147" s="606" t="s">
        <v>185</v>
      </c>
      <c r="G147" s="9" t="s">
        <v>25</v>
      </c>
      <c r="H147" s="31">
        <v>72</v>
      </c>
      <c r="I147" s="31">
        <v>142</v>
      </c>
      <c r="J147" s="31">
        <v>142</v>
      </c>
      <c r="K147" s="31">
        <v>143</v>
      </c>
      <c r="L147" s="31">
        <v>142</v>
      </c>
      <c r="M147" s="31">
        <v>142</v>
      </c>
      <c r="N147" s="301">
        <v>142</v>
      </c>
      <c r="O147" s="301">
        <v>142</v>
      </c>
      <c r="P147" s="301">
        <v>142</v>
      </c>
      <c r="Q147" s="31">
        <v>142</v>
      </c>
      <c r="R147" s="31">
        <v>142</v>
      </c>
      <c r="S147" s="31">
        <v>143</v>
      </c>
      <c r="T147" s="68">
        <f t="shared" ref="T147:T148" si="37">SUM(H147:S147)</f>
        <v>1636</v>
      </c>
      <c r="U147" s="607">
        <f>T148/T147</f>
        <v>1.0207823960880196</v>
      </c>
    </row>
    <row r="148" spans="1:25" ht="46.5" customHeight="1" x14ac:dyDescent="0.25">
      <c r="B148" s="602"/>
      <c r="C148" s="602"/>
      <c r="D148" s="602"/>
      <c r="E148" s="602"/>
      <c r="F148" s="606"/>
      <c r="G148" s="249" t="s">
        <v>43</v>
      </c>
      <c r="H148" s="91">
        <v>125</v>
      </c>
      <c r="I148" s="91">
        <v>180</v>
      </c>
      <c r="J148" s="91">
        <v>133</v>
      </c>
      <c r="K148" s="91">
        <v>129</v>
      </c>
      <c r="L148" s="91">
        <v>124</v>
      </c>
      <c r="M148" s="91">
        <v>140</v>
      </c>
      <c r="N148" s="305">
        <v>133</v>
      </c>
      <c r="O148" s="305">
        <v>143</v>
      </c>
      <c r="P148" s="305">
        <v>146</v>
      </c>
      <c r="Q148" s="32">
        <v>141</v>
      </c>
      <c r="R148" s="32">
        <v>134</v>
      </c>
      <c r="S148" s="32">
        <v>142</v>
      </c>
      <c r="T148" s="35">
        <f t="shared" si="37"/>
        <v>1670</v>
      </c>
      <c r="U148" s="757"/>
    </row>
    <row r="149" spans="1:25" ht="46.5" customHeight="1" x14ac:dyDescent="0.25">
      <c r="B149" s="602"/>
      <c r="C149" s="602"/>
      <c r="D149" s="602"/>
      <c r="E149" s="602"/>
      <c r="F149" s="606"/>
      <c r="G149" s="206" t="s">
        <v>140</v>
      </c>
      <c r="H149" s="181">
        <f>H148/H147</f>
        <v>1.7361111111111112</v>
      </c>
      <c r="I149" s="181">
        <f>I148/I147</f>
        <v>1.267605633802817</v>
      </c>
      <c r="J149" s="181">
        <f>J148/J147</f>
        <v>0.93661971830985913</v>
      </c>
      <c r="K149" s="181">
        <f t="shared" ref="K149:S149" si="38">K148/K147</f>
        <v>0.90209790209790208</v>
      </c>
      <c r="L149" s="181">
        <f t="shared" si="38"/>
        <v>0.87323943661971826</v>
      </c>
      <c r="M149" s="181">
        <f t="shared" si="38"/>
        <v>0.9859154929577465</v>
      </c>
      <c r="N149" s="309">
        <f t="shared" si="38"/>
        <v>0.93661971830985913</v>
      </c>
      <c r="O149" s="309">
        <f t="shared" si="38"/>
        <v>1.0070422535211268</v>
      </c>
      <c r="P149" s="309">
        <f t="shared" si="38"/>
        <v>1.028169014084507</v>
      </c>
      <c r="Q149" s="309">
        <f t="shared" si="38"/>
        <v>0.99295774647887325</v>
      </c>
      <c r="R149" s="309">
        <f t="shared" si="38"/>
        <v>0.94366197183098588</v>
      </c>
      <c r="S149" s="309">
        <f t="shared" si="38"/>
        <v>0.99300699300699302</v>
      </c>
      <c r="T149" s="185"/>
      <c r="U149" s="608"/>
    </row>
    <row r="150" spans="1:25" ht="46.5" customHeight="1" x14ac:dyDescent="0.25">
      <c r="B150" s="595" t="s">
        <v>295</v>
      </c>
      <c r="C150" s="596"/>
      <c r="D150" s="596"/>
      <c r="E150" s="603"/>
      <c r="F150" s="592" t="s">
        <v>185</v>
      </c>
      <c r="G150" s="112" t="s">
        <v>271</v>
      </c>
      <c r="H150" s="40">
        <v>972</v>
      </c>
      <c r="I150" s="40">
        <v>972</v>
      </c>
      <c r="J150" s="40">
        <v>972</v>
      </c>
      <c r="K150" s="40">
        <v>973</v>
      </c>
      <c r="L150" s="40">
        <v>972</v>
      </c>
      <c r="M150" s="40">
        <v>600</v>
      </c>
      <c r="N150" s="303">
        <v>972</v>
      </c>
      <c r="O150" s="303">
        <v>972</v>
      </c>
      <c r="P150" s="303">
        <v>972</v>
      </c>
      <c r="Q150" s="40">
        <v>972</v>
      </c>
      <c r="R150" s="40">
        <v>972</v>
      </c>
      <c r="S150" s="40">
        <v>974</v>
      </c>
      <c r="T150" s="68">
        <f t="shared" ref="T150:T151" si="39">SUM(H150:S150)</f>
        <v>11295</v>
      </c>
      <c r="U150" s="607">
        <f>T151/T150</f>
        <v>1.1387339530765825</v>
      </c>
    </row>
    <row r="151" spans="1:25" ht="46.5" customHeight="1" x14ac:dyDescent="0.25">
      <c r="B151" s="597"/>
      <c r="C151" s="598"/>
      <c r="D151" s="598"/>
      <c r="E151" s="604"/>
      <c r="F151" s="593"/>
      <c r="G151" s="249" t="s">
        <v>43</v>
      </c>
      <c r="H151" s="35">
        <v>831</v>
      </c>
      <c r="I151" s="69">
        <v>1479</v>
      </c>
      <c r="J151" s="69">
        <v>934</v>
      </c>
      <c r="K151" s="289">
        <v>817</v>
      </c>
      <c r="L151" s="289">
        <v>1089</v>
      </c>
      <c r="M151" s="289">
        <v>488</v>
      </c>
      <c r="N151" s="306">
        <v>876</v>
      </c>
      <c r="O151" s="306">
        <v>931</v>
      </c>
      <c r="P151" s="306">
        <v>1240</v>
      </c>
      <c r="Q151" s="128">
        <v>1072</v>
      </c>
      <c r="R151" s="128">
        <v>1390</v>
      </c>
      <c r="S151" s="128">
        <v>1715</v>
      </c>
      <c r="T151" s="35">
        <f t="shared" si="39"/>
        <v>12862</v>
      </c>
      <c r="U151" s="757"/>
    </row>
    <row r="152" spans="1:25" ht="46.5" customHeight="1" x14ac:dyDescent="0.25">
      <c r="B152" s="599"/>
      <c r="C152" s="600"/>
      <c r="D152" s="600"/>
      <c r="E152" s="605"/>
      <c r="F152" s="594"/>
      <c r="G152" s="206" t="s">
        <v>140</v>
      </c>
      <c r="H152" s="181">
        <f>H151/H150</f>
        <v>0.85493827160493829</v>
      </c>
      <c r="I152" s="181">
        <f>I151/I150</f>
        <v>1.521604938271605</v>
      </c>
      <c r="J152" s="181">
        <f>J151/J150</f>
        <v>0.96090534979423869</v>
      </c>
      <c r="K152" s="181">
        <f t="shared" ref="K152:S152" si="40">K151/K150</f>
        <v>0.8396711202466598</v>
      </c>
      <c r="L152" s="181">
        <f t="shared" si="40"/>
        <v>1.1203703703703705</v>
      </c>
      <c r="M152" s="181">
        <f t="shared" si="40"/>
        <v>0.81333333333333335</v>
      </c>
      <c r="N152" s="309">
        <f t="shared" si="40"/>
        <v>0.90123456790123457</v>
      </c>
      <c r="O152" s="309">
        <f t="shared" si="40"/>
        <v>0.95781893004115226</v>
      </c>
      <c r="P152" s="309">
        <f t="shared" si="40"/>
        <v>1.2757201646090535</v>
      </c>
      <c r="Q152" s="309">
        <f t="shared" si="40"/>
        <v>1.1028806584362141</v>
      </c>
      <c r="R152" s="309">
        <f t="shared" si="40"/>
        <v>1.4300411522633745</v>
      </c>
      <c r="S152" s="309">
        <f t="shared" si="40"/>
        <v>1.7607802874743326</v>
      </c>
      <c r="T152" s="185"/>
      <c r="U152" s="608"/>
    </row>
    <row r="153" spans="1:25" ht="46.5" customHeight="1" x14ac:dyDescent="0.25">
      <c r="B153" s="347" t="s">
        <v>119</v>
      </c>
      <c r="C153" s="348"/>
      <c r="D153" s="348"/>
      <c r="E153" s="348"/>
      <c r="F153" s="349"/>
      <c r="G153" s="138" t="s">
        <v>25</v>
      </c>
      <c r="H153" s="129">
        <f>SUM(H114,H117,H120,H123,H126,H129,H132,H135,H138,H141,H144,H147,H150)</f>
        <v>5893</v>
      </c>
      <c r="I153" s="129">
        <f t="shared" ref="I153:S153" si="41">SUM(I114,I117,I120,I123,I126,I129,I132,I135,I138,I141,I144,I147,I150)</f>
        <v>6094</v>
      </c>
      <c r="J153" s="129">
        <f t="shared" si="41"/>
        <v>6238</v>
      </c>
      <c r="K153" s="129">
        <f t="shared" si="41"/>
        <v>5971</v>
      </c>
      <c r="L153" s="129">
        <f t="shared" si="41"/>
        <v>5774</v>
      </c>
      <c r="M153" s="129">
        <f t="shared" si="41"/>
        <v>5391</v>
      </c>
      <c r="N153" s="129">
        <f t="shared" si="41"/>
        <v>6170</v>
      </c>
      <c r="O153" s="129">
        <f t="shared" si="41"/>
        <v>6354</v>
      </c>
      <c r="P153" s="129">
        <f t="shared" si="41"/>
        <v>5634</v>
      </c>
      <c r="Q153" s="129">
        <f t="shared" si="41"/>
        <v>5990</v>
      </c>
      <c r="R153" s="129">
        <f t="shared" si="41"/>
        <v>5596</v>
      </c>
      <c r="S153" s="129">
        <f t="shared" si="41"/>
        <v>6147</v>
      </c>
      <c r="T153" s="129">
        <f>SUM(H153:S153)</f>
        <v>71252</v>
      </c>
      <c r="U153" s="435">
        <f>T154/T153</f>
        <v>1.0296272385336551</v>
      </c>
    </row>
    <row r="154" spans="1:25" ht="46.5" customHeight="1" x14ac:dyDescent="0.25">
      <c r="B154" s="350"/>
      <c r="C154" s="351"/>
      <c r="D154" s="351"/>
      <c r="E154" s="351"/>
      <c r="F154" s="352"/>
      <c r="G154" s="120" t="s">
        <v>43</v>
      </c>
      <c r="H154" s="130">
        <f>SUM(H115,H118,H121,H124,H127,H130,H133,H136,H139,H142,H145,H148,H151)</f>
        <v>5971</v>
      </c>
      <c r="I154" s="130">
        <f>SUM(I115,I118,I121,I124,I127,I130,I133,I136,I139,I142,I145,I148,I151)</f>
        <v>6981</v>
      </c>
      <c r="J154" s="130">
        <f>SUM(J115,J118,J121,J124,J127,J130,J133,J136,J139,J142,J145,J148,J151)</f>
        <v>6345</v>
      </c>
      <c r="K154" s="130">
        <f>SUM(K115,K118,K121,K124,K127,K130,K133,K136,K139,K142,K145,K148,K151)</f>
        <v>5729</v>
      </c>
      <c r="L154" s="130">
        <f t="shared" ref="L154:O154" si="42">SUM(L115,L118,L121,L124,L127,L130,L133,L136,L139,L142,L145,L148,L151)</f>
        <v>5999</v>
      </c>
      <c r="M154" s="130">
        <f t="shared" si="42"/>
        <v>5035</v>
      </c>
      <c r="N154" s="130">
        <f t="shared" si="42"/>
        <v>6032</v>
      </c>
      <c r="O154" s="130">
        <f t="shared" si="42"/>
        <v>6307</v>
      </c>
      <c r="P154" s="130">
        <f>SUM(P115,P118,P121,P124,P127,P130,P133,P136,P139,P142,P145,P148,P151)</f>
        <v>6244</v>
      </c>
      <c r="Q154" s="314">
        <f>SUM(Q115,Q118,Q121,Q124,Q127,Q130,Q133,Q136,Q139,Q142,Q145,Q148,Q151)</f>
        <v>6617</v>
      </c>
      <c r="R154" s="314">
        <f t="shared" ref="R154:S154" si="43">SUM(R115,R118,R121,R124,R127,R130,R133,R136,R139,R142,R145,R148,R151)</f>
        <v>5809</v>
      </c>
      <c r="S154" s="314">
        <f t="shared" si="43"/>
        <v>6294</v>
      </c>
      <c r="T154" s="131">
        <f>SUM(H154:S154)</f>
        <v>73363</v>
      </c>
      <c r="U154" s="748"/>
    </row>
    <row r="155" spans="1:25" ht="46.5" customHeight="1" x14ac:dyDescent="0.25">
      <c r="B155" s="353"/>
      <c r="C155" s="354"/>
      <c r="D155" s="354"/>
      <c r="E155" s="354"/>
      <c r="F155" s="355"/>
      <c r="G155" s="180" t="s">
        <v>140</v>
      </c>
      <c r="H155" s="201">
        <f>H154/H153*1</f>
        <v>1.0132360427625997</v>
      </c>
      <c r="I155" s="201">
        <f t="shared" ref="I155:L155" si="44">I154/I153*1</f>
        <v>1.1455530029537251</v>
      </c>
      <c r="J155" s="201">
        <f t="shared" si="44"/>
        <v>1.0171529336325746</v>
      </c>
      <c r="K155" s="201">
        <f>K154/K153*1</f>
        <v>0.95947077541450343</v>
      </c>
      <c r="L155" s="201">
        <f t="shared" si="44"/>
        <v>1.0389677866297193</v>
      </c>
      <c r="M155" s="201">
        <f>M154/M153*1</f>
        <v>0.93396401409757002</v>
      </c>
      <c r="N155" s="310">
        <f t="shared" ref="N155:S155" si="45">N154/N153*1</f>
        <v>0.97763371150729339</v>
      </c>
      <c r="O155" s="310">
        <f t="shared" si="45"/>
        <v>0.99260308467107339</v>
      </c>
      <c r="P155" s="310">
        <f t="shared" si="45"/>
        <v>1.1082712105076322</v>
      </c>
      <c r="Q155" s="310">
        <f t="shared" si="45"/>
        <v>1.1046744574290484</v>
      </c>
      <c r="R155" s="310">
        <f t="shared" si="45"/>
        <v>1.0380629020729093</v>
      </c>
      <c r="S155" s="310">
        <f t="shared" si="45"/>
        <v>1.0239141044411908</v>
      </c>
      <c r="T155" s="205"/>
      <c r="U155" s="436"/>
    </row>
    <row r="156" spans="1:25" s="15" customFormat="1" ht="62.25" customHeight="1" x14ac:dyDescent="0.25">
      <c r="A156" s="246"/>
      <c r="B156" s="577" t="s">
        <v>144</v>
      </c>
      <c r="C156" s="578"/>
      <c r="D156" s="578"/>
      <c r="E156" s="578"/>
      <c r="F156" s="578"/>
      <c r="G156" s="578"/>
      <c r="H156" s="578"/>
      <c r="I156" s="578"/>
      <c r="J156" s="578"/>
      <c r="K156" s="578"/>
      <c r="L156" s="578"/>
      <c r="M156" s="578"/>
      <c r="N156" s="578"/>
      <c r="O156" s="578"/>
      <c r="P156" s="578"/>
      <c r="Q156" s="578"/>
      <c r="R156" s="578"/>
      <c r="S156" s="578"/>
      <c r="T156" s="578"/>
      <c r="U156" s="578"/>
      <c r="V156" s="192"/>
      <c r="W156" s="192"/>
      <c r="X156" s="192"/>
      <c r="Y156" s="192"/>
    </row>
    <row r="157" spans="1:25" s="15" customFormat="1" ht="30.75" customHeight="1" x14ac:dyDescent="0.25">
      <c r="A157" s="246"/>
      <c r="B157" s="579" t="s">
        <v>96</v>
      </c>
      <c r="C157" s="580"/>
      <c r="D157" s="580"/>
      <c r="E157" s="580"/>
      <c r="F157" s="580"/>
      <c r="G157" s="580"/>
      <c r="H157" s="580"/>
      <c r="I157" s="580"/>
      <c r="J157" s="580"/>
      <c r="K157" s="580"/>
      <c r="L157" s="580"/>
      <c r="M157" s="580"/>
      <c r="N157" s="580"/>
      <c r="O157" s="580"/>
      <c r="P157" s="580"/>
      <c r="Q157" s="580"/>
      <c r="R157" s="580"/>
      <c r="S157" s="580"/>
      <c r="T157" s="580"/>
      <c r="U157" s="581"/>
      <c r="V157" s="192"/>
      <c r="W157" s="192"/>
      <c r="X157" s="192"/>
      <c r="Y157" s="192"/>
    </row>
    <row r="158" spans="1:25" s="15" customFormat="1" ht="38.25" customHeight="1" x14ac:dyDescent="0.25">
      <c r="A158" s="246"/>
      <c r="B158" s="20" t="s">
        <v>16</v>
      </c>
      <c r="C158" s="582" t="s">
        <v>17</v>
      </c>
      <c r="D158" s="582"/>
      <c r="E158" s="582"/>
      <c r="F158" s="20" t="s">
        <v>18</v>
      </c>
      <c r="G158" s="264" t="s">
        <v>20</v>
      </c>
      <c r="H158" s="582" t="s">
        <v>132</v>
      </c>
      <c r="I158" s="582"/>
      <c r="J158" s="582"/>
      <c r="K158" s="582"/>
      <c r="L158" s="582"/>
      <c r="M158" s="582"/>
      <c r="N158" s="582"/>
      <c r="O158" s="582" t="s">
        <v>21</v>
      </c>
      <c r="P158" s="582"/>
      <c r="Q158" s="582"/>
      <c r="R158" s="582"/>
      <c r="S158" s="582"/>
      <c r="T158" s="582" t="s">
        <v>22</v>
      </c>
      <c r="U158" s="582"/>
      <c r="V158" s="192"/>
      <c r="W158" s="192"/>
      <c r="X158" s="192"/>
      <c r="Y158" s="192"/>
    </row>
    <row r="159" spans="1:25" ht="58.5" customHeight="1" x14ac:dyDescent="0.25">
      <c r="B159" s="132" t="s">
        <v>122</v>
      </c>
      <c r="C159" s="568" t="s">
        <v>123</v>
      </c>
      <c r="D159" s="569"/>
      <c r="E159" s="570"/>
      <c r="F159" s="132" t="s">
        <v>124</v>
      </c>
      <c r="G159" s="132" t="s">
        <v>23</v>
      </c>
      <c r="H159" s="571" t="s">
        <v>59</v>
      </c>
      <c r="I159" s="572"/>
      <c r="J159" s="572"/>
      <c r="K159" s="572"/>
      <c r="L159" s="572"/>
      <c r="M159" s="572"/>
      <c r="N159" s="573"/>
      <c r="O159" s="571" t="s">
        <v>46</v>
      </c>
      <c r="P159" s="572"/>
      <c r="Q159" s="572"/>
      <c r="R159" s="572"/>
      <c r="S159" s="573"/>
      <c r="T159" s="574" t="s">
        <v>125</v>
      </c>
      <c r="U159" s="575"/>
    </row>
    <row r="160" spans="1:25" ht="15.75" x14ac:dyDescent="0.25">
      <c r="B160" s="576" t="s">
        <v>25</v>
      </c>
      <c r="C160" s="576"/>
      <c r="D160" s="576"/>
      <c r="E160" s="576"/>
      <c r="F160" s="576"/>
      <c r="G160" s="576"/>
      <c r="H160" s="576"/>
      <c r="I160" s="576"/>
      <c r="J160" s="576"/>
      <c r="K160" s="576"/>
      <c r="L160" s="576"/>
      <c r="M160" s="576"/>
      <c r="N160" s="576"/>
      <c r="O160" s="576"/>
      <c r="P160" s="576"/>
      <c r="Q160" s="576"/>
      <c r="R160" s="576"/>
      <c r="S160" s="576"/>
      <c r="T160" s="576"/>
      <c r="U160" s="576"/>
    </row>
    <row r="161" spans="1:25" x14ac:dyDescent="0.25">
      <c r="B161" s="263" t="s">
        <v>26</v>
      </c>
      <c r="C161" s="567" t="s">
        <v>27</v>
      </c>
      <c r="D161" s="567"/>
      <c r="E161" s="567"/>
      <c r="F161" s="263" t="s">
        <v>18</v>
      </c>
      <c r="G161" s="263" t="s">
        <v>25</v>
      </c>
      <c r="H161" s="263" t="s">
        <v>28</v>
      </c>
      <c r="I161" s="263" t="s">
        <v>29</v>
      </c>
      <c r="J161" s="263" t="s">
        <v>30</v>
      </c>
      <c r="K161" s="263" t="s">
        <v>31</v>
      </c>
      <c r="L161" s="263" t="s">
        <v>32</v>
      </c>
      <c r="M161" s="263" t="s">
        <v>33</v>
      </c>
      <c r="N161" s="263" t="s">
        <v>34</v>
      </c>
      <c r="O161" s="263" t="s">
        <v>35</v>
      </c>
      <c r="P161" s="263" t="s">
        <v>36</v>
      </c>
      <c r="Q161" s="263" t="s">
        <v>37</v>
      </c>
      <c r="R161" s="263" t="s">
        <v>38</v>
      </c>
      <c r="S161" s="263" t="s">
        <v>39</v>
      </c>
      <c r="T161" s="263" t="s">
        <v>40</v>
      </c>
      <c r="U161" s="263" t="s">
        <v>41</v>
      </c>
    </row>
    <row r="162" spans="1:25" ht="43.5" customHeight="1" x14ac:dyDescent="0.25">
      <c r="B162" s="133" t="s">
        <v>126</v>
      </c>
      <c r="C162" s="561" t="s">
        <v>127</v>
      </c>
      <c r="D162" s="562"/>
      <c r="E162" s="563"/>
      <c r="F162" s="132" t="s">
        <v>124</v>
      </c>
      <c r="G162" s="134">
        <v>288</v>
      </c>
      <c r="H162" s="37">
        <v>20</v>
      </c>
      <c r="I162" s="37">
        <v>20</v>
      </c>
      <c r="J162" s="37">
        <v>20</v>
      </c>
      <c r="K162" s="37">
        <v>20</v>
      </c>
      <c r="L162" s="37">
        <v>20</v>
      </c>
      <c r="M162" s="37">
        <v>20</v>
      </c>
      <c r="N162" s="37">
        <v>20</v>
      </c>
      <c r="O162" s="37">
        <v>20</v>
      </c>
      <c r="P162" s="37">
        <v>20</v>
      </c>
      <c r="Q162" s="37">
        <v>20</v>
      </c>
      <c r="R162" s="37">
        <v>20</v>
      </c>
      <c r="S162" s="37">
        <v>20</v>
      </c>
      <c r="T162" s="37">
        <f>SUM(H162:S162)</f>
        <v>240</v>
      </c>
      <c r="U162" s="564">
        <f>T162/T163</f>
        <v>0.8</v>
      </c>
    </row>
    <row r="163" spans="1:25" ht="43.5" customHeight="1" x14ac:dyDescent="0.25">
      <c r="B163" s="133" t="s">
        <v>128</v>
      </c>
      <c r="C163" s="561" t="s">
        <v>129</v>
      </c>
      <c r="D163" s="562"/>
      <c r="E163" s="563"/>
      <c r="F163" s="132" t="s">
        <v>124</v>
      </c>
      <c r="G163" s="134">
        <v>300</v>
      </c>
      <c r="H163" s="37">
        <v>25</v>
      </c>
      <c r="I163" s="37">
        <v>25</v>
      </c>
      <c r="J163" s="37">
        <v>25</v>
      </c>
      <c r="K163" s="37">
        <v>25</v>
      </c>
      <c r="L163" s="37">
        <v>25</v>
      </c>
      <c r="M163" s="37">
        <v>25</v>
      </c>
      <c r="N163" s="37">
        <v>25</v>
      </c>
      <c r="O163" s="37">
        <v>25</v>
      </c>
      <c r="P163" s="37">
        <v>25</v>
      </c>
      <c r="Q163" s="37">
        <v>25</v>
      </c>
      <c r="R163" s="37">
        <v>25</v>
      </c>
      <c r="S163" s="37">
        <v>25</v>
      </c>
      <c r="T163" s="37">
        <f>SUM(H163:S163)</f>
        <v>300</v>
      </c>
      <c r="U163" s="565"/>
    </row>
    <row r="164" spans="1:25" ht="15.75" x14ac:dyDescent="0.25">
      <c r="B164" s="566" t="s">
        <v>43</v>
      </c>
      <c r="C164" s="566"/>
      <c r="D164" s="566"/>
      <c r="E164" s="566"/>
      <c r="F164" s="566"/>
      <c r="G164" s="566"/>
      <c r="H164" s="566"/>
      <c r="I164" s="566"/>
      <c r="J164" s="566"/>
      <c r="K164" s="566"/>
      <c r="L164" s="566"/>
      <c r="M164" s="566"/>
      <c r="N164" s="566"/>
      <c r="O164" s="566"/>
      <c r="P164" s="566"/>
      <c r="Q164" s="566"/>
      <c r="R164" s="566"/>
      <c r="S164" s="566"/>
      <c r="T164" s="566"/>
      <c r="U164" s="566"/>
    </row>
    <row r="165" spans="1:25" x14ac:dyDescent="0.25">
      <c r="B165" s="263" t="s">
        <v>26</v>
      </c>
      <c r="C165" s="567" t="s">
        <v>27</v>
      </c>
      <c r="D165" s="567"/>
      <c r="E165" s="567"/>
      <c r="F165" s="263" t="s">
        <v>18</v>
      </c>
      <c r="G165" s="263" t="s">
        <v>43</v>
      </c>
      <c r="H165" s="263" t="s">
        <v>28</v>
      </c>
      <c r="I165" s="263" t="s">
        <v>29</v>
      </c>
      <c r="J165" s="263" t="s">
        <v>30</v>
      </c>
      <c r="K165" s="263" t="s">
        <v>31</v>
      </c>
      <c r="L165" s="263" t="s">
        <v>32</v>
      </c>
      <c r="M165" s="263" t="s">
        <v>33</v>
      </c>
      <c r="N165" s="263" t="s">
        <v>34</v>
      </c>
      <c r="O165" s="263" t="s">
        <v>35</v>
      </c>
      <c r="P165" s="263" t="s">
        <v>36</v>
      </c>
      <c r="Q165" s="263" t="s">
        <v>37</v>
      </c>
      <c r="R165" s="263" t="s">
        <v>38</v>
      </c>
      <c r="S165" s="263" t="s">
        <v>39</v>
      </c>
      <c r="T165" s="263" t="s">
        <v>40</v>
      </c>
      <c r="U165" s="21" t="s">
        <v>41</v>
      </c>
    </row>
    <row r="166" spans="1:25" ht="58.5" customHeight="1" x14ac:dyDescent="0.25">
      <c r="B166" s="133" t="s">
        <v>126</v>
      </c>
      <c r="C166" s="561" t="s">
        <v>127</v>
      </c>
      <c r="D166" s="562"/>
      <c r="E166" s="563"/>
      <c r="F166" s="133" t="s">
        <v>124</v>
      </c>
      <c r="G166" s="134">
        <f>SUM(H166:S166)</f>
        <v>275</v>
      </c>
      <c r="H166" s="32">
        <v>19</v>
      </c>
      <c r="I166" s="32">
        <v>18</v>
      </c>
      <c r="J166" s="32">
        <v>24</v>
      </c>
      <c r="K166" s="32">
        <v>23</v>
      </c>
      <c r="L166" s="32">
        <v>22</v>
      </c>
      <c r="M166" s="32">
        <v>23</v>
      </c>
      <c r="N166" s="32">
        <v>23</v>
      </c>
      <c r="O166" s="32">
        <v>23</v>
      </c>
      <c r="P166" s="32">
        <v>25</v>
      </c>
      <c r="Q166" s="32">
        <v>25</v>
      </c>
      <c r="R166" s="32">
        <v>25</v>
      </c>
      <c r="S166" s="32">
        <v>25</v>
      </c>
      <c r="T166" s="37">
        <f>SUM(H166:S166)</f>
        <v>275</v>
      </c>
      <c r="U166" s="564">
        <f>T166/T167</f>
        <v>0.91666666666666663</v>
      </c>
    </row>
    <row r="167" spans="1:25" ht="58.5" customHeight="1" x14ac:dyDescent="0.25">
      <c r="B167" s="133" t="s">
        <v>128</v>
      </c>
      <c r="C167" s="561" t="s">
        <v>129</v>
      </c>
      <c r="D167" s="562"/>
      <c r="E167" s="563"/>
      <c r="F167" s="133" t="s">
        <v>124</v>
      </c>
      <c r="G167" s="134">
        <f>SUM(H167:S167)</f>
        <v>300</v>
      </c>
      <c r="H167" s="32">
        <v>25</v>
      </c>
      <c r="I167" s="32">
        <v>25</v>
      </c>
      <c r="J167" s="32">
        <v>25</v>
      </c>
      <c r="K167" s="32">
        <v>25</v>
      </c>
      <c r="L167" s="32">
        <v>25</v>
      </c>
      <c r="M167" s="32">
        <v>25</v>
      </c>
      <c r="N167" s="32">
        <v>25</v>
      </c>
      <c r="O167" s="32">
        <v>25</v>
      </c>
      <c r="P167" s="32">
        <v>25</v>
      </c>
      <c r="Q167" s="32">
        <v>25</v>
      </c>
      <c r="R167" s="32">
        <v>25</v>
      </c>
      <c r="S167" s="32">
        <v>25</v>
      </c>
      <c r="T167" s="37">
        <f>SUM(H167:S167)</f>
        <v>300</v>
      </c>
      <c r="U167" s="565"/>
    </row>
    <row r="168" spans="1:25" ht="18" x14ac:dyDescent="0.25">
      <c r="B168" s="548" t="s">
        <v>51</v>
      </c>
      <c r="C168" s="549"/>
      <c r="D168" s="549"/>
      <c r="E168" s="549"/>
      <c r="F168" s="549"/>
      <c r="G168" s="549"/>
      <c r="H168" s="549"/>
      <c r="I168" s="549"/>
      <c r="J168" s="549"/>
      <c r="K168" s="549"/>
      <c r="L168" s="549"/>
      <c r="M168" s="549"/>
      <c r="N168" s="549"/>
      <c r="O168" s="549"/>
      <c r="P168" s="549"/>
      <c r="Q168" s="549"/>
      <c r="R168" s="549"/>
      <c r="S168" s="549"/>
      <c r="T168" s="549"/>
      <c r="U168" s="550"/>
    </row>
    <row r="169" spans="1:25" ht="15" customHeight="1" x14ac:dyDescent="0.25">
      <c r="B169" s="551" t="s">
        <v>52</v>
      </c>
      <c r="C169" s="553" t="s">
        <v>27</v>
      </c>
      <c r="D169" s="554"/>
      <c r="E169" s="555"/>
      <c r="F169" s="559" t="s">
        <v>18</v>
      </c>
      <c r="G169" s="559" t="s">
        <v>340</v>
      </c>
      <c r="H169" s="544" t="s">
        <v>28</v>
      </c>
      <c r="I169" s="544" t="s">
        <v>29</v>
      </c>
      <c r="J169" s="544" t="s">
        <v>30</v>
      </c>
      <c r="K169" s="544" t="s">
        <v>31</v>
      </c>
      <c r="L169" s="544" t="s">
        <v>32</v>
      </c>
      <c r="M169" s="544" t="s">
        <v>33</v>
      </c>
      <c r="N169" s="544" t="s">
        <v>34</v>
      </c>
      <c r="O169" s="544" t="s">
        <v>35</v>
      </c>
      <c r="P169" s="544" t="s">
        <v>36</v>
      </c>
      <c r="Q169" s="544" t="s">
        <v>54</v>
      </c>
      <c r="R169" s="544" t="s">
        <v>38</v>
      </c>
      <c r="S169" s="544" t="s">
        <v>39</v>
      </c>
      <c r="T169" s="544" t="s">
        <v>40</v>
      </c>
      <c r="U169" s="546" t="s">
        <v>41</v>
      </c>
    </row>
    <row r="170" spans="1:25" x14ac:dyDescent="0.25">
      <c r="B170" s="552"/>
      <c r="C170" s="556"/>
      <c r="D170" s="557"/>
      <c r="E170" s="558"/>
      <c r="F170" s="560"/>
      <c r="G170" s="560"/>
      <c r="H170" s="545"/>
      <c r="I170" s="545"/>
      <c r="J170" s="545"/>
      <c r="K170" s="545"/>
      <c r="L170" s="545"/>
      <c r="M170" s="545"/>
      <c r="N170" s="545"/>
      <c r="O170" s="545"/>
      <c r="P170" s="545"/>
      <c r="Q170" s="545"/>
      <c r="R170" s="545"/>
      <c r="S170" s="545"/>
      <c r="T170" s="545"/>
      <c r="U170" s="547"/>
    </row>
    <row r="171" spans="1:25" ht="69" customHeight="1" x14ac:dyDescent="0.25">
      <c r="A171" s="397">
        <v>6001</v>
      </c>
      <c r="B171" s="733" t="s">
        <v>296</v>
      </c>
      <c r="C171" s="734"/>
      <c r="D171" s="734"/>
      <c r="E171" s="735"/>
      <c r="F171" s="742" t="s">
        <v>237</v>
      </c>
      <c r="G171" s="208" t="s">
        <v>25</v>
      </c>
      <c r="H171" s="207">
        <v>21</v>
      </c>
      <c r="I171" s="207">
        <v>20</v>
      </c>
      <c r="J171" s="207">
        <v>20</v>
      </c>
      <c r="K171" s="207">
        <v>21</v>
      </c>
      <c r="L171" s="207">
        <v>20</v>
      </c>
      <c r="M171" s="207">
        <v>20</v>
      </c>
      <c r="N171" s="207">
        <v>21</v>
      </c>
      <c r="O171" s="207">
        <v>20</v>
      </c>
      <c r="P171" s="207">
        <v>20</v>
      </c>
      <c r="Q171" s="207">
        <v>21</v>
      </c>
      <c r="R171" s="207">
        <v>20</v>
      </c>
      <c r="S171" s="207">
        <v>20</v>
      </c>
      <c r="T171" s="208">
        <f t="shared" ref="T171:T186" si="46">SUM(H171:S171)</f>
        <v>244</v>
      </c>
      <c r="U171" s="532">
        <f>T172/T171</f>
        <v>1</v>
      </c>
    </row>
    <row r="172" spans="1:25" ht="15" customHeight="1" x14ac:dyDescent="0.25">
      <c r="A172" s="397"/>
      <c r="B172" s="736"/>
      <c r="C172" s="737"/>
      <c r="D172" s="737"/>
      <c r="E172" s="738"/>
      <c r="F172" s="743"/>
      <c r="G172" s="209" t="s">
        <v>43</v>
      </c>
      <c r="H172" s="171">
        <v>24</v>
      </c>
      <c r="I172" s="171">
        <v>22</v>
      </c>
      <c r="J172" s="171">
        <v>21</v>
      </c>
      <c r="K172" s="171">
        <v>17</v>
      </c>
      <c r="L172" s="171">
        <v>16</v>
      </c>
      <c r="M172" s="171">
        <v>18</v>
      </c>
      <c r="N172" s="171">
        <v>21</v>
      </c>
      <c r="O172" s="171">
        <v>20</v>
      </c>
      <c r="P172" s="171">
        <v>20</v>
      </c>
      <c r="Q172" s="170">
        <v>25</v>
      </c>
      <c r="R172" s="170">
        <v>20</v>
      </c>
      <c r="S172" s="170">
        <v>20</v>
      </c>
      <c r="T172" s="210">
        <f t="shared" si="46"/>
        <v>244</v>
      </c>
      <c r="U172" s="755"/>
    </row>
    <row r="173" spans="1:25" ht="30" x14ac:dyDescent="0.25">
      <c r="A173" s="397"/>
      <c r="B173" s="739"/>
      <c r="C173" s="740"/>
      <c r="D173" s="740"/>
      <c r="E173" s="741"/>
      <c r="F173" s="744"/>
      <c r="G173" s="211" t="s">
        <v>140</v>
      </c>
      <c r="H173" s="212">
        <f>H172/H171</f>
        <v>1.1428571428571428</v>
      </c>
      <c r="I173" s="212">
        <f>I172/I171</f>
        <v>1.1000000000000001</v>
      </c>
      <c r="J173" s="212">
        <f>J172/J171</f>
        <v>1.05</v>
      </c>
      <c r="K173" s="212">
        <f t="shared" ref="K173:S173" si="47">K172/K171*1</f>
        <v>0.80952380952380953</v>
      </c>
      <c r="L173" s="212">
        <f t="shared" si="47"/>
        <v>0.8</v>
      </c>
      <c r="M173" s="212">
        <f t="shared" si="47"/>
        <v>0.9</v>
      </c>
      <c r="N173" s="212">
        <f t="shared" si="47"/>
        <v>1</v>
      </c>
      <c r="O173" s="212">
        <f t="shared" si="47"/>
        <v>1</v>
      </c>
      <c r="P173" s="212">
        <f t="shared" si="47"/>
        <v>1</v>
      </c>
      <c r="Q173" s="319">
        <f t="shared" si="47"/>
        <v>1.1904761904761905</v>
      </c>
      <c r="R173" s="319">
        <f t="shared" si="47"/>
        <v>1</v>
      </c>
      <c r="S173" s="319">
        <f t="shared" si="47"/>
        <v>1</v>
      </c>
      <c r="T173" s="216"/>
      <c r="U173" s="533"/>
    </row>
    <row r="174" spans="1:25" ht="40.5" customHeight="1" x14ac:dyDescent="0.25">
      <c r="A174" s="397">
        <v>6006</v>
      </c>
      <c r="B174" s="537" t="s">
        <v>297</v>
      </c>
      <c r="C174" s="538"/>
      <c r="D174" s="538"/>
      <c r="E174" s="745"/>
      <c r="F174" s="742" t="s">
        <v>51</v>
      </c>
      <c r="G174" s="208" t="s">
        <v>25</v>
      </c>
      <c r="H174" s="207">
        <v>21</v>
      </c>
      <c r="I174" s="207">
        <v>25</v>
      </c>
      <c r="J174" s="207">
        <v>31</v>
      </c>
      <c r="K174" s="207">
        <v>23</v>
      </c>
      <c r="L174" s="207">
        <v>25</v>
      </c>
      <c r="M174" s="207">
        <v>21</v>
      </c>
      <c r="N174" s="207">
        <v>14</v>
      </c>
      <c r="O174" s="207">
        <v>14</v>
      </c>
      <c r="P174" s="207">
        <v>23</v>
      </c>
      <c r="Q174" s="207">
        <v>19</v>
      </c>
      <c r="R174" s="207">
        <v>22</v>
      </c>
      <c r="S174" s="207">
        <v>16</v>
      </c>
      <c r="T174" s="208">
        <f t="shared" si="46"/>
        <v>254</v>
      </c>
      <c r="U174" s="532">
        <f>T175/T174</f>
        <v>1.1338582677165354</v>
      </c>
    </row>
    <row r="175" spans="1:25" s="22" customFormat="1" ht="40.5" customHeight="1" x14ac:dyDescent="0.2">
      <c r="A175" s="397"/>
      <c r="B175" s="539"/>
      <c r="C175" s="540"/>
      <c r="D175" s="540"/>
      <c r="E175" s="746"/>
      <c r="F175" s="743"/>
      <c r="G175" s="209" t="s">
        <v>43</v>
      </c>
      <c r="H175" s="171">
        <v>39</v>
      </c>
      <c r="I175" s="171">
        <v>26</v>
      </c>
      <c r="J175" s="171">
        <v>35</v>
      </c>
      <c r="K175" s="171">
        <v>26</v>
      </c>
      <c r="L175" s="171">
        <v>21</v>
      </c>
      <c r="M175" s="217">
        <v>24</v>
      </c>
      <c r="N175" s="218">
        <v>16</v>
      </c>
      <c r="O175" s="218">
        <v>23</v>
      </c>
      <c r="P175" s="218">
        <v>17</v>
      </c>
      <c r="Q175" s="322">
        <v>31</v>
      </c>
      <c r="R175" s="218">
        <v>21</v>
      </c>
      <c r="S175" s="218">
        <v>9</v>
      </c>
      <c r="T175" s="210">
        <f t="shared" si="46"/>
        <v>288</v>
      </c>
      <c r="U175" s="755"/>
      <c r="V175" s="193"/>
      <c r="W175" s="193"/>
      <c r="X175" s="193"/>
      <c r="Y175" s="193"/>
    </row>
    <row r="176" spans="1:25" s="22" customFormat="1" ht="40.5" customHeight="1" x14ac:dyDescent="0.2">
      <c r="A176" s="397"/>
      <c r="B176" s="541"/>
      <c r="C176" s="542"/>
      <c r="D176" s="542"/>
      <c r="E176" s="747"/>
      <c r="F176" s="744"/>
      <c r="G176" s="211" t="s">
        <v>140</v>
      </c>
      <c r="H176" s="212">
        <f>H175/H174</f>
        <v>1.8571428571428572</v>
      </c>
      <c r="I176" s="212">
        <f>I175/I174</f>
        <v>1.04</v>
      </c>
      <c r="J176" s="212">
        <f>J175/J174</f>
        <v>1.1290322580645162</v>
      </c>
      <c r="K176" s="212">
        <f t="shared" ref="K176:S176" si="48">K175/K174*1</f>
        <v>1.1304347826086956</v>
      </c>
      <c r="L176" s="212">
        <f t="shared" si="48"/>
        <v>0.84</v>
      </c>
      <c r="M176" s="212">
        <f t="shared" si="48"/>
        <v>1.1428571428571428</v>
      </c>
      <c r="N176" s="212">
        <f t="shared" si="48"/>
        <v>1.1428571428571428</v>
      </c>
      <c r="O176" s="212">
        <f t="shared" si="48"/>
        <v>1.6428571428571428</v>
      </c>
      <c r="P176" s="212">
        <f t="shared" si="48"/>
        <v>0.73913043478260865</v>
      </c>
      <c r="Q176" s="319">
        <f t="shared" si="48"/>
        <v>1.631578947368421</v>
      </c>
      <c r="R176" s="319">
        <f t="shared" si="48"/>
        <v>0.95454545454545459</v>
      </c>
      <c r="S176" s="319">
        <f t="shared" si="48"/>
        <v>0.5625</v>
      </c>
      <c r="T176" s="216"/>
      <c r="U176" s="533"/>
      <c r="V176" s="193"/>
      <c r="W176" s="193"/>
      <c r="X176" s="193"/>
      <c r="Y176" s="193"/>
    </row>
    <row r="177" spans="1:25" s="22" customFormat="1" ht="40.5" customHeight="1" x14ac:dyDescent="0.2">
      <c r="A177" s="398">
        <v>6003</v>
      </c>
      <c r="B177" s="733" t="s">
        <v>298</v>
      </c>
      <c r="C177" s="734"/>
      <c r="D177" s="734"/>
      <c r="E177" s="735"/>
      <c r="F177" s="742" t="s">
        <v>238</v>
      </c>
      <c r="G177" s="208" t="s">
        <v>25</v>
      </c>
      <c r="H177" s="169">
        <v>3545</v>
      </c>
      <c r="I177" s="169">
        <v>3545</v>
      </c>
      <c r="J177" s="169">
        <v>3545</v>
      </c>
      <c r="K177" s="169">
        <v>3545</v>
      </c>
      <c r="L177" s="169">
        <v>3545</v>
      </c>
      <c r="M177" s="169">
        <v>3545</v>
      </c>
      <c r="N177" s="169">
        <v>3545</v>
      </c>
      <c r="O177" s="169">
        <v>3545</v>
      </c>
      <c r="P177" s="169">
        <v>3545</v>
      </c>
      <c r="Q177" s="169">
        <v>3259</v>
      </c>
      <c r="R177" s="169">
        <v>3545</v>
      </c>
      <c r="S177" s="169">
        <v>3545</v>
      </c>
      <c r="T177" s="208">
        <f t="shared" si="46"/>
        <v>42254</v>
      </c>
      <c r="U177" s="532">
        <f>T178/T177</f>
        <v>1.3025512377526387</v>
      </c>
      <c r="V177" s="193"/>
      <c r="W177" s="193"/>
      <c r="X177" s="193"/>
      <c r="Y177" s="193"/>
    </row>
    <row r="178" spans="1:25" s="22" customFormat="1" ht="40.5" customHeight="1" x14ac:dyDescent="0.2">
      <c r="A178" s="398"/>
      <c r="B178" s="736"/>
      <c r="C178" s="737"/>
      <c r="D178" s="737"/>
      <c r="E178" s="738"/>
      <c r="F178" s="743"/>
      <c r="G178" s="209" t="s">
        <v>43</v>
      </c>
      <c r="H178" s="220">
        <v>4370</v>
      </c>
      <c r="I178" s="220">
        <v>3435</v>
      </c>
      <c r="J178" s="220">
        <v>4387</v>
      </c>
      <c r="K178" s="220">
        <v>4801</v>
      </c>
      <c r="L178" s="220">
        <v>4858</v>
      </c>
      <c r="M178" s="220">
        <v>4128</v>
      </c>
      <c r="N178" s="221">
        <v>5565</v>
      </c>
      <c r="O178" s="221">
        <v>4615</v>
      </c>
      <c r="P178" s="221">
        <v>5327</v>
      </c>
      <c r="Q178" s="221">
        <v>5291</v>
      </c>
      <c r="R178" s="221">
        <v>4445</v>
      </c>
      <c r="S178" s="221">
        <v>3816</v>
      </c>
      <c r="T178" s="210">
        <f t="shared" si="46"/>
        <v>55038</v>
      </c>
      <c r="U178" s="755"/>
      <c r="V178" s="193"/>
      <c r="W178" s="193"/>
      <c r="X178" s="193"/>
      <c r="Y178" s="193"/>
    </row>
    <row r="179" spans="1:25" s="22" customFormat="1" ht="40.5" customHeight="1" x14ac:dyDescent="0.2">
      <c r="A179" s="398"/>
      <c r="B179" s="739"/>
      <c r="C179" s="740"/>
      <c r="D179" s="740"/>
      <c r="E179" s="741"/>
      <c r="F179" s="744"/>
      <c r="G179" s="211" t="s">
        <v>140</v>
      </c>
      <c r="H179" s="212">
        <f>H178/H177</f>
        <v>1.2327221438645981</v>
      </c>
      <c r="I179" s="212">
        <f>I178/I177</f>
        <v>0.96897038081805364</v>
      </c>
      <c r="J179" s="212">
        <f>J178/J177</f>
        <v>1.2375176304654443</v>
      </c>
      <c r="K179" s="212">
        <f t="shared" ref="K179:S179" si="49">K178/K177*1</f>
        <v>1.3543018335684063</v>
      </c>
      <c r="L179" s="212">
        <f t="shared" si="49"/>
        <v>1.3703808180535966</v>
      </c>
      <c r="M179" s="212">
        <f t="shared" si="49"/>
        <v>1.164456981664316</v>
      </c>
      <c r="N179" s="212">
        <f t="shared" si="49"/>
        <v>1.5698166431593794</v>
      </c>
      <c r="O179" s="212">
        <f t="shared" si="49"/>
        <v>1.3018335684062059</v>
      </c>
      <c r="P179" s="212">
        <f t="shared" si="49"/>
        <v>1.5026798307475318</v>
      </c>
      <c r="Q179" s="319">
        <f t="shared" si="49"/>
        <v>1.6235041423749617</v>
      </c>
      <c r="R179" s="319">
        <f t="shared" si="49"/>
        <v>1.2538787023977433</v>
      </c>
      <c r="S179" s="319">
        <f t="shared" si="49"/>
        <v>1.0764456981664317</v>
      </c>
      <c r="T179" s="216"/>
      <c r="U179" s="533"/>
      <c r="V179" s="193"/>
      <c r="W179" s="193"/>
      <c r="X179" s="193"/>
      <c r="Y179" s="193"/>
    </row>
    <row r="180" spans="1:25" s="22" customFormat="1" ht="40.5" customHeight="1" x14ac:dyDescent="0.2">
      <c r="A180" s="398">
        <v>6007</v>
      </c>
      <c r="B180" s="733" t="s">
        <v>299</v>
      </c>
      <c r="C180" s="734"/>
      <c r="D180" s="734"/>
      <c r="E180" s="735"/>
      <c r="F180" s="742" t="s">
        <v>239</v>
      </c>
      <c r="G180" s="208" t="s">
        <v>25</v>
      </c>
      <c r="H180" s="207">
        <v>11521</v>
      </c>
      <c r="I180" s="207">
        <v>10321</v>
      </c>
      <c r="J180" s="207">
        <v>10731</v>
      </c>
      <c r="K180" s="207">
        <v>11351</v>
      </c>
      <c r="L180" s="207">
        <v>11751</v>
      </c>
      <c r="M180" s="207">
        <v>11241</v>
      </c>
      <c r="N180" s="207">
        <v>11241</v>
      </c>
      <c r="O180" s="207">
        <v>10731</v>
      </c>
      <c r="P180" s="207">
        <v>11241</v>
      </c>
      <c r="Q180" s="207">
        <v>11521</v>
      </c>
      <c r="R180" s="207">
        <v>10221</v>
      </c>
      <c r="S180" s="207">
        <v>11521</v>
      </c>
      <c r="T180" s="207">
        <f t="shared" si="46"/>
        <v>133392</v>
      </c>
      <c r="U180" s="532">
        <f>T181/T180</f>
        <v>1.1084622765982968</v>
      </c>
      <c r="V180" s="193"/>
      <c r="W180" s="193"/>
      <c r="X180" s="193"/>
      <c r="Y180" s="193"/>
    </row>
    <row r="181" spans="1:25" s="22" customFormat="1" ht="40.5" customHeight="1" x14ac:dyDescent="0.2">
      <c r="A181" s="398"/>
      <c r="B181" s="736"/>
      <c r="C181" s="737"/>
      <c r="D181" s="737"/>
      <c r="E181" s="738"/>
      <c r="F181" s="743"/>
      <c r="G181" s="209" t="s">
        <v>43</v>
      </c>
      <c r="H181" s="219">
        <v>17340</v>
      </c>
      <c r="I181" s="219">
        <v>12060</v>
      </c>
      <c r="J181" s="219">
        <v>11600</v>
      </c>
      <c r="K181" s="222">
        <v>12720</v>
      </c>
      <c r="L181" s="219">
        <v>12660</v>
      </c>
      <c r="M181" s="219">
        <v>11680</v>
      </c>
      <c r="N181" s="221">
        <v>11950</v>
      </c>
      <c r="O181" s="221">
        <v>11600</v>
      </c>
      <c r="P181" s="221">
        <v>11952</v>
      </c>
      <c r="Q181" s="221">
        <v>11758</v>
      </c>
      <c r="R181" s="323">
        <v>10690</v>
      </c>
      <c r="S181" s="221">
        <v>11850</v>
      </c>
      <c r="T181" s="210">
        <f>SUM(H181:S181)</f>
        <v>147860</v>
      </c>
      <c r="U181" s="755"/>
      <c r="V181" s="193"/>
      <c r="W181" s="193"/>
      <c r="X181" s="193"/>
      <c r="Y181" s="193"/>
    </row>
    <row r="182" spans="1:25" s="22" customFormat="1" ht="40.5" customHeight="1" x14ac:dyDescent="0.2">
      <c r="A182" s="398"/>
      <c r="B182" s="739"/>
      <c r="C182" s="740"/>
      <c r="D182" s="740"/>
      <c r="E182" s="741"/>
      <c r="F182" s="744"/>
      <c r="G182" s="211" t="s">
        <v>140</v>
      </c>
      <c r="H182" s="212">
        <f>H181/H180</f>
        <v>1.5050776842287996</v>
      </c>
      <c r="I182" s="212">
        <f>I181/I180</f>
        <v>1.1684914252494913</v>
      </c>
      <c r="J182" s="212">
        <f>J181/J180</f>
        <v>1.0809803373404157</v>
      </c>
      <c r="K182" s="212">
        <f t="shared" ref="K182:S182" si="50">K181/K180*1</f>
        <v>1.1206061139987666</v>
      </c>
      <c r="L182" s="212">
        <f t="shared" si="50"/>
        <v>1.077355118713301</v>
      </c>
      <c r="M182" s="212">
        <f t="shared" si="50"/>
        <v>1.0390534649942176</v>
      </c>
      <c r="N182" s="212">
        <f t="shared" si="50"/>
        <v>1.0630726803665154</v>
      </c>
      <c r="O182" s="212">
        <f t="shared" si="50"/>
        <v>1.0809803373404157</v>
      </c>
      <c r="P182" s="212">
        <f t="shared" si="50"/>
        <v>1.0632506004803843</v>
      </c>
      <c r="Q182" s="319">
        <f t="shared" si="50"/>
        <v>1.0205711309782137</v>
      </c>
      <c r="R182" s="319">
        <f t="shared" si="50"/>
        <v>1.0458859211427454</v>
      </c>
      <c r="S182" s="319">
        <f t="shared" si="50"/>
        <v>1.0285565489106849</v>
      </c>
      <c r="T182" s="216"/>
      <c r="U182" s="533"/>
      <c r="V182" s="193"/>
      <c r="W182" s="193"/>
      <c r="X182" s="193"/>
      <c r="Y182" s="193"/>
    </row>
    <row r="183" spans="1:25" s="22" customFormat="1" ht="40.5" customHeight="1" x14ac:dyDescent="0.2">
      <c r="A183" s="398">
        <v>6005</v>
      </c>
      <c r="B183" s="537" t="s">
        <v>300</v>
      </c>
      <c r="C183" s="538"/>
      <c r="D183" s="538"/>
      <c r="E183" s="745"/>
      <c r="F183" s="742" t="s">
        <v>240</v>
      </c>
      <c r="G183" s="208" t="s">
        <v>25</v>
      </c>
      <c r="H183" s="224">
        <v>17</v>
      </c>
      <c r="I183" s="224">
        <v>19</v>
      </c>
      <c r="J183" s="224">
        <v>19</v>
      </c>
      <c r="K183" s="224">
        <v>22</v>
      </c>
      <c r="L183" s="224">
        <v>17</v>
      </c>
      <c r="M183" s="224">
        <v>23</v>
      </c>
      <c r="N183" s="224">
        <v>20</v>
      </c>
      <c r="O183" s="224">
        <v>18</v>
      </c>
      <c r="P183" s="224">
        <v>20</v>
      </c>
      <c r="Q183" s="224">
        <v>20</v>
      </c>
      <c r="R183" s="224">
        <v>22</v>
      </c>
      <c r="S183" s="224">
        <v>16</v>
      </c>
      <c r="T183" s="207">
        <f t="shared" si="46"/>
        <v>233</v>
      </c>
      <c r="U183" s="532">
        <f>T184/T183</f>
        <v>1.1716738197424892</v>
      </c>
      <c r="V183" s="193"/>
      <c r="W183" s="193"/>
      <c r="X183" s="193"/>
      <c r="Y183" s="193"/>
    </row>
    <row r="184" spans="1:25" s="22" customFormat="1" ht="40.5" customHeight="1" x14ac:dyDescent="0.2">
      <c r="A184" s="398"/>
      <c r="B184" s="539"/>
      <c r="C184" s="540"/>
      <c r="D184" s="540"/>
      <c r="E184" s="746"/>
      <c r="F184" s="743"/>
      <c r="G184" s="209" t="s">
        <v>43</v>
      </c>
      <c r="H184" s="219">
        <v>23</v>
      </c>
      <c r="I184" s="219">
        <v>20</v>
      </c>
      <c r="J184" s="219">
        <v>22</v>
      </c>
      <c r="K184" s="217">
        <v>26</v>
      </c>
      <c r="L184" s="217">
        <v>27</v>
      </c>
      <c r="M184" s="217">
        <v>27</v>
      </c>
      <c r="N184" s="221">
        <v>23</v>
      </c>
      <c r="O184" s="221">
        <v>31</v>
      </c>
      <c r="P184" s="221">
        <v>19</v>
      </c>
      <c r="Q184" s="285">
        <v>20</v>
      </c>
      <c r="R184" s="285">
        <v>21</v>
      </c>
      <c r="S184" s="221">
        <v>14</v>
      </c>
      <c r="T184" s="210">
        <f>SUM(H184:S184)</f>
        <v>273</v>
      </c>
      <c r="U184" s="755"/>
      <c r="V184" s="193"/>
      <c r="W184" s="193"/>
      <c r="X184" s="193"/>
      <c r="Y184" s="193"/>
    </row>
    <row r="185" spans="1:25" s="22" customFormat="1" ht="40.5" customHeight="1" x14ac:dyDescent="0.2">
      <c r="A185" s="398"/>
      <c r="B185" s="541"/>
      <c r="C185" s="542"/>
      <c r="D185" s="542"/>
      <c r="E185" s="747"/>
      <c r="F185" s="744"/>
      <c r="G185" s="211" t="s">
        <v>140</v>
      </c>
      <c r="H185" s="212">
        <f>H184/H183</f>
        <v>1.3529411764705883</v>
      </c>
      <c r="I185" s="212">
        <f>I184/I183</f>
        <v>1.0526315789473684</v>
      </c>
      <c r="J185" s="212">
        <f>J184/J183</f>
        <v>1.1578947368421053</v>
      </c>
      <c r="K185" s="212">
        <f t="shared" ref="K185:S185" si="51">K184/K183*1</f>
        <v>1.1818181818181819</v>
      </c>
      <c r="L185" s="212">
        <f t="shared" si="51"/>
        <v>1.588235294117647</v>
      </c>
      <c r="M185" s="212">
        <f t="shared" si="51"/>
        <v>1.173913043478261</v>
      </c>
      <c r="N185" s="212">
        <f t="shared" si="51"/>
        <v>1.1499999999999999</v>
      </c>
      <c r="O185" s="212">
        <f t="shared" si="51"/>
        <v>1.7222222222222223</v>
      </c>
      <c r="P185" s="212">
        <f t="shared" si="51"/>
        <v>0.95</v>
      </c>
      <c r="Q185" s="319">
        <f t="shared" si="51"/>
        <v>1</v>
      </c>
      <c r="R185" s="319">
        <f t="shared" si="51"/>
        <v>0.95454545454545459</v>
      </c>
      <c r="S185" s="319">
        <f t="shared" si="51"/>
        <v>0.875</v>
      </c>
      <c r="T185" s="216"/>
      <c r="U185" s="533"/>
      <c r="V185" s="193"/>
      <c r="W185" s="193"/>
      <c r="X185" s="193"/>
      <c r="Y185" s="193"/>
    </row>
    <row r="186" spans="1:25" s="22" customFormat="1" ht="40.5" customHeight="1" x14ac:dyDescent="0.2">
      <c r="A186" s="398">
        <v>6008</v>
      </c>
      <c r="B186" s="537" t="s">
        <v>301</v>
      </c>
      <c r="C186" s="538"/>
      <c r="D186" s="538"/>
      <c r="E186" s="538"/>
      <c r="F186" s="543" t="s">
        <v>241</v>
      </c>
      <c r="G186" s="208" t="s">
        <v>25</v>
      </c>
      <c r="H186" s="207">
        <v>18</v>
      </c>
      <c r="I186" s="207">
        <v>18</v>
      </c>
      <c r="J186" s="207">
        <v>18</v>
      </c>
      <c r="K186" s="207">
        <v>18</v>
      </c>
      <c r="L186" s="207">
        <v>20</v>
      </c>
      <c r="M186" s="207">
        <v>18</v>
      </c>
      <c r="N186" s="207">
        <v>18</v>
      </c>
      <c r="O186" s="207">
        <v>18</v>
      </c>
      <c r="P186" s="207">
        <v>20</v>
      </c>
      <c r="Q186" s="207">
        <v>18</v>
      </c>
      <c r="R186" s="207">
        <v>18</v>
      </c>
      <c r="S186" s="207">
        <v>18</v>
      </c>
      <c r="T186" s="207">
        <f t="shared" si="46"/>
        <v>220</v>
      </c>
      <c r="U186" s="532">
        <f>T187/T186</f>
        <v>0.88181818181818183</v>
      </c>
      <c r="V186" s="193"/>
      <c r="W186" s="193"/>
      <c r="X186" s="193"/>
      <c r="Y186" s="193"/>
    </row>
    <row r="187" spans="1:25" s="22" customFormat="1" ht="40.5" customHeight="1" x14ac:dyDescent="0.2">
      <c r="A187" s="398"/>
      <c r="B187" s="539"/>
      <c r="C187" s="540"/>
      <c r="D187" s="540"/>
      <c r="E187" s="540"/>
      <c r="F187" s="543"/>
      <c r="G187" s="209" t="s">
        <v>43</v>
      </c>
      <c r="H187" s="223">
        <v>22</v>
      </c>
      <c r="I187" s="223">
        <v>19</v>
      </c>
      <c r="J187" s="223">
        <v>16</v>
      </c>
      <c r="K187" s="219">
        <v>17</v>
      </c>
      <c r="L187" s="219">
        <v>16</v>
      </c>
      <c r="M187" s="219">
        <v>16</v>
      </c>
      <c r="N187" s="221">
        <v>15</v>
      </c>
      <c r="O187" s="221">
        <v>12</v>
      </c>
      <c r="P187" s="221">
        <v>13</v>
      </c>
      <c r="Q187" s="221">
        <v>13</v>
      </c>
      <c r="R187" s="221">
        <v>18</v>
      </c>
      <c r="S187" s="221">
        <v>17</v>
      </c>
      <c r="T187" s="210">
        <f>SUM(H187:S187)</f>
        <v>194</v>
      </c>
      <c r="U187" s="755"/>
      <c r="V187" s="193"/>
      <c r="W187" s="193"/>
      <c r="X187" s="193"/>
      <c r="Y187" s="193"/>
    </row>
    <row r="188" spans="1:25" s="22" customFormat="1" ht="40.5" customHeight="1" x14ac:dyDescent="0.2">
      <c r="A188" s="398"/>
      <c r="B188" s="541"/>
      <c r="C188" s="542"/>
      <c r="D188" s="542"/>
      <c r="E188" s="542"/>
      <c r="F188" s="543"/>
      <c r="G188" s="211" t="s">
        <v>140</v>
      </c>
      <c r="H188" s="212">
        <f>H187/H186</f>
        <v>1.2222222222222223</v>
      </c>
      <c r="I188" s="319">
        <f t="shared" ref="I188:S188" si="52">I187/I186</f>
        <v>1.0555555555555556</v>
      </c>
      <c r="J188" s="319">
        <f t="shared" si="52"/>
        <v>0.88888888888888884</v>
      </c>
      <c r="K188" s="319">
        <f t="shared" si="52"/>
        <v>0.94444444444444442</v>
      </c>
      <c r="L188" s="319">
        <f t="shared" si="52"/>
        <v>0.8</v>
      </c>
      <c r="M188" s="319">
        <f t="shared" si="52"/>
        <v>0.88888888888888884</v>
      </c>
      <c r="N188" s="319">
        <f t="shared" si="52"/>
        <v>0.83333333333333337</v>
      </c>
      <c r="O188" s="319">
        <f t="shared" si="52"/>
        <v>0.66666666666666663</v>
      </c>
      <c r="P188" s="319">
        <f t="shared" si="52"/>
        <v>0.65</v>
      </c>
      <c r="Q188" s="319">
        <f t="shared" si="52"/>
        <v>0.72222222222222221</v>
      </c>
      <c r="R188" s="319">
        <f t="shared" si="52"/>
        <v>1</v>
      </c>
      <c r="S188" s="319">
        <f t="shared" si="52"/>
        <v>0.94444444444444442</v>
      </c>
      <c r="T188" s="216"/>
      <c r="U188" s="533"/>
      <c r="V188" s="193"/>
      <c r="W188" s="193"/>
      <c r="X188" s="193"/>
      <c r="Y188" s="193"/>
    </row>
    <row r="189" spans="1:25" s="22" customFormat="1" ht="40.5" customHeight="1" x14ac:dyDescent="0.2">
      <c r="A189" s="247"/>
      <c r="B189" s="347" t="s">
        <v>119</v>
      </c>
      <c r="C189" s="348"/>
      <c r="D189" s="348"/>
      <c r="E189" s="348"/>
      <c r="F189" s="348"/>
      <c r="G189" s="135" t="s">
        <v>25</v>
      </c>
      <c r="H189" s="129">
        <f>SUM(H171,H174,H177,H180,H183,H186)</f>
        <v>15143</v>
      </c>
      <c r="I189" s="129">
        <f t="shared" ref="I189:S189" si="53">SUM(I171,I174,I177,I180,I183,I186)</f>
        <v>13948</v>
      </c>
      <c r="J189" s="129">
        <f t="shared" si="53"/>
        <v>14364</v>
      </c>
      <c r="K189" s="129">
        <f t="shared" si="53"/>
        <v>14980</v>
      </c>
      <c r="L189" s="129">
        <f t="shared" si="53"/>
        <v>15378</v>
      </c>
      <c r="M189" s="129">
        <f t="shared" si="53"/>
        <v>14868</v>
      </c>
      <c r="N189" s="129">
        <f t="shared" si="53"/>
        <v>14859</v>
      </c>
      <c r="O189" s="129">
        <f t="shared" si="53"/>
        <v>14346</v>
      </c>
      <c r="P189" s="129">
        <f t="shared" si="53"/>
        <v>14869</v>
      </c>
      <c r="Q189" s="129">
        <f t="shared" si="53"/>
        <v>14858</v>
      </c>
      <c r="R189" s="129">
        <f t="shared" si="53"/>
        <v>13848</v>
      </c>
      <c r="S189" s="129">
        <f t="shared" si="53"/>
        <v>15136</v>
      </c>
      <c r="T189" s="129">
        <f>SUM(H189:S189)</f>
        <v>176597</v>
      </c>
      <c r="U189" s="435">
        <f>T190/T189</f>
        <v>1.1545892625582541</v>
      </c>
      <c r="V189" s="193"/>
      <c r="W189" s="193"/>
      <c r="X189" s="193"/>
      <c r="Y189" s="193"/>
    </row>
    <row r="190" spans="1:25" s="22" customFormat="1" ht="40.5" customHeight="1" x14ac:dyDescent="0.2">
      <c r="A190" s="247"/>
      <c r="B190" s="350"/>
      <c r="C190" s="351"/>
      <c r="D190" s="351"/>
      <c r="E190" s="351"/>
      <c r="F190" s="351"/>
      <c r="G190" s="136" t="s">
        <v>43</v>
      </c>
      <c r="H190" s="130">
        <f t="shared" ref="H190:O190" si="54">SUM(H172,H175,H178,H181,H184,H187,)</f>
        <v>21818</v>
      </c>
      <c r="I190" s="314">
        <f t="shared" si="54"/>
        <v>15582</v>
      </c>
      <c r="J190" s="314">
        <f t="shared" si="54"/>
        <v>16081</v>
      </c>
      <c r="K190" s="314">
        <f t="shared" si="54"/>
        <v>17607</v>
      </c>
      <c r="L190" s="314">
        <f t="shared" si="54"/>
        <v>17598</v>
      </c>
      <c r="M190" s="314">
        <f t="shared" si="54"/>
        <v>15893</v>
      </c>
      <c r="N190" s="314">
        <f t="shared" si="54"/>
        <v>17590</v>
      </c>
      <c r="O190" s="314">
        <f t="shared" si="54"/>
        <v>16301</v>
      </c>
      <c r="P190" s="314">
        <f>SUM(P172,P175,P178,P181,P184,P187,)</f>
        <v>17348</v>
      </c>
      <c r="Q190" s="314">
        <f t="shared" ref="Q190:S190" si="55">SUM(Q172,Q175,Q178,Q181,Q184,Q187,)</f>
        <v>17138</v>
      </c>
      <c r="R190" s="314">
        <f t="shared" si="55"/>
        <v>15215</v>
      </c>
      <c r="S190" s="314">
        <f t="shared" si="55"/>
        <v>15726</v>
      </c>
      <c r="T190" s="131">
        <f>SUM(H190:S190)</f>
        <v>203897</v>
      </c>
      <c r="U190" s="748"/>
      <c r="V190" s="193"/>
      <c r="W190" s="193"/>
      <c r="X190" s="193"/>
      <c r="Y190" s="193"/>
    </row>
    <row r="191" spans="1:25" s="22" customFormat="1" ht="40.5" customHeight="1" x14ac:dyDescent="0.2">
      <c r="A191" s="247"/>
      <c r="B191" s="353"/>
      <c r="C191" s="354"/>
      <c r="D191" s="354"/>
      <c r="E191" s="354"/>
      <c r="F191" s="354"/>
      <c r="G191" s="180" t="s">
        <v>140</v>
      </c>
      <c r="H191" s="201">
        <f>H190/H189*1</f>
        <v>1.4407977283233178</v>
      </c>
      <c r="I191" s="201">
        <f t="shared" ref="I191:S191" si="56">I190/I189*1</f>
        <v>1.1171494121020935</v>
      </c>
      <c r="J191" s="201">
        <f t="shared" si="56"/>
        <v>1.1195349484823169</v>
      </c>
      <c r="K191" s="201">
        <f t="shared" si="56"/>
        <v>1.1753671562082777</v>
      </c>
      <c r="L191" s="201">
        <f t="shared" si="56"/>
        <v>1.1443620756925479</v>
      </c>
      <c r="M191" s="201">
        <f t="shared" si="56"/>
        <v>1.0689400053806835</v>
      </c>
      <c r="N191" s="201">
        <f t="shared" si="56"/>
        <v>1.1837943334006327</v>
      </c>
      <c r="O191" s="201">
        <f t="shared" si="56"/>
        <v>1.1362749198382824</v>
      </c>
      <c r="P191" s="201">
        <f t="shared" si="56"/>
        <v>1.1667227116820229</v>
      </c>
      <c r="Q191" s="201">
        <f t="shared" si="56"/>
        <v>1.1534526854219949</v>
      </c>
      <c r="R191" s="201">
        <f t="shared" si="56"/>
        <v>1.0987146158290007</v>
      </c>
      <c r="S191" s="201">
        <f t="shared" si="56"/>
        <v>1.0389799154334038</v>
      </c>
      <c r="T191" s="205"/>
      <c r="U191" s="436"/>
      <c r="V191" s="193"/>
      <c r="W191" s="193"/>
      <c r="X191" s="193"/>
      <c r="Y191" s="193"/>
    </row>
    <row r="192" spans="1:25" ht="71.25" customHeight="1" x14ac:dyDescent="0.25">
      <c r="B192" s="402" t="s">
        <v>218</v>
      </c>
      <c r="C192" s="403"/>
      <c r="D192" s="403"/>
      <c r="E192" s="403"/>
      <c r="F192" s="403"/>
      <c r="G192" s="403"/>
      <c r="H192" s="403"/>
      <c r="I192" s="403"/>
      <c r="J192" s="403"/>
      <c r="K192" s="403"/>
      <c r="L192" s="403"/>
      <c r="M192" s="403"/>
      <c r="N192" s="403"/>
      <c r="O192" s="403"/>
      <c r="P192" s="403"/>
      <c r="Q192" s="403"/>
      <c r="R192" s="403"/>
      <c r="S192" s="403"/>
      <c r="T192" s="403"/>
      <c r="U192" s="404"/>
    </row>
    <row r="193" spans="1:130" ht="27.75" customHeight="1" x14ac:dyDescent="0.25">
      <c r="B193" s="534" t="s">
        <v>106</v>
      </c>
      <c r="C193" s="535"/>
      <c r="D193" s="535"/>
      <c r="E193" s="535"/>
      <c r="F193" s="535"/>
      <c r="G193" s="535"/>
      <c r="H193" s="535"/>
      <c r="I193" s="535"/>
      <c r="J193" s="535"/>
      <c r="K193" s="535"/>
      <c r="L193" s="535"/>
      <c r="M193" s="535"/>
      <c r="N193" s="535"/>
      <c r="O193" s="535"/>
      <c r="P193" s="535"/>
      <c r="Q193" s="535"/>
      <c r="R193" s="535"/>
      <c r="S193" s="535"/>
      <c r="T193" s="535"/>
      <c r="U193" s="536"/>
    </row>
    <row r="194" spans="1:130" ht="30" customHeight="1" x14ac:dyDescent="0.25">
      <c r="B194" s="265" t="s">
        <v>16</v>
      </c>
      <c r="C194" s="366" t="s">
        <v>17</v>
      </c>
      <c r="D194" s="367"/>
      <c r="E194" s="368"/>
      <c r="F194" s="265" t="s">
        <v>18</v>
      </c>
      <c r="G194" s="265" t="s">
        <v>20</v>
      </c>
      <c r="H194" s="366" t="s">
        <v>133</v>
      </c>
      <c r="I194" s="367"/>
      <c r="J194" s="367"/>
      <c r="K194" s="367"/>
      <c r="L194" s="367"/>
      <c r="M194" s="367"/>
      <c r="N194" s="368"/>
      <c r="O194" s="366" t="s">
        <v>21</v>
      </c>
      <c r="P194" s="367"/>
      <c r="Q194" s="367"/>
      <c r="R194" s="367"/>
      <c r="S194" s="368"/>
      <c r="T194" s="366" t="s">
        <v>22</v>
      </c>
      <c r="U194" s="368"/>
    </row>
    <row r="195" spans="1:130" ht="46.5" customHeight="1" x14ac:dyDescent="0.25">
      <c r="B195" s="261" t="s">
        <v>112</v>
      </c>
      <c r="C195" s="518" t="s">
        <v>107</v>
      </c>
      <c r="D195" s="519"/>
      <c r="E195" s="520"/>
      <c r="F195" s="261" t="s">
        <v>69</v>
      </c>
      <c r="G195" s="261" t="s">
        <v>23</v>
      </c>
      <c r="H195" s="521" t="s">
        <v>99</v>
      </c>
      <c r="I195" s="522"/>
      <c r="J195" s="522"/>
      <c r="K195" s="522"/>
      <c r="L195" s="522"/>
      <c r="M195" s="522"/>
      <c r="N195" s="523"/>
      <c r="O195" s="521" t="s">
        <v>46</v>
      </c>
      <c r="P195" s="522"/>
      <c r="Q195" s="522"/>
      <c r="R195" s="522"/>
      <c r="S195" s="523"/>
      <c r="T195" s="524">
        <v>0</v>
      </c>
      <c r="U195" s="525"/>
    </row>
    <row r="196" spans="1:130" ht="15.75" x14ac:dyDescent="0.25">
      <c r="B196" s="526" t="s">
        <v>25</v>
      </c>
      <c r="C196" s="527"/>
      <c r="D196" s="527"/>
      <c r="E196" s="527"/>
      <c r="F196" s="527"/>
      <c r="G196" s="527"/>
      <c r="H196" s="527"/>
      <c r="I196" s="527"/>
      <c r="J196" s="527"/>
      <c r="K196" s="527"/>
      <c r="L196" s="527"/>
      <c r="M196" s="527"/>
      <c r="N196" s="527"/>
      <c r="O196" s="527"/>
      <c r="P196" s="527"/>
      <c r="Q196" s="527"/>
      <c r="R196" s="527"/>
      <c r="S196" s="527"/>
      <c r="T196" s="527"/>
      <c r="U196" s="528"/>
    </row>
    <row r="197" spans="1:130" x14ac:dyDescent="0.25">
      <c r="B197" s="177" t="s">
        <v>26</v>
      </c>
      <c r="C197" s="529" t="s">
        <v>27</v>
      </c>
      <c r="D197" s="530"/>
      <c r="E197" s="531"/>
      <c r="F197" s="177" t="s">
        <v>18</v>
      </c>
      <c r="G197" s="177" t="s">
        <v>25</v>
      </c>
      <c r="H197" s="177" t="s">
        <v>28</v>
      </c>
      <c r="I197" s="177" t="s">
        <v>29</v>
      </c>
      <c r="J197" s="177" t="s">
        <v>30</v>
      </c>
      <c r="K197" s="177" t="s">
        <v>31</v>
      </c>
      <c r="L197" s="177" t="s">
        <v>32</v>
      </c>
      <c r="M197" s="177" t="s">
        <v>33</v>
      </c>
      <c r="N197" s="177" t="s">
        <v>34</v>
      </c>
      <c r="O197" s="177" t="s">
        <v>35</v>
      </c>
      <c r="P197" s="177" t="s">
        <v>36</v>
      </c>
      <c r="Q197" s="177" t="s">
        <v>37</v>
      </c>
      <c r="R197" s="177" t="s">
        <v>38</v>
      </c>
      <c r="S197" s="177" t="s">
        <v>39</v>
      </c>
      <c r="T197" s="177" t="s">
        <v>40</v>
      </c>
      <c r="U197" s="177" t="s">
        <v>41</v>
      </c>
    </row>
    <row r="198" spans="1:130" ht="47.25" customHeight="1" x14ac:dyDescent="0.25">
      <c r="B198" s="59" t="s">
        <v>110</v>
      </c>
      <c r="C198" s="515" t="s">
        <v>108</v>
      </c>
      <c r="D198" s="516"/>
      <c r="E198" s="517"/>
      <c r="F198" s="59" t="s">
        <v>69</v>
      </c>
      <c r="G198" s="112">
        <f>T198</f>
        <v>321055.19999999995</v>
      </c>
      <c r="H198" s="10">
        <v>26769.600000000002</v>
      </c>
      <c r="I198" s="10">
        <v>26751.600000000002</v>
      </c>
      <c r="J198" s="10">
        <v>26751.600000000002</v>
      </c>
      <c r="K198" s="10">
        <v>26751.600000000002</v>
      </c>
      <c r="L198" s="10">
        <v>26751.600000000002</v>
      </c>
      <c r="M198" s="10">
        <v>26751.600000000002</v>
      </c>
      <c r="N198" s="10">
        <v>26751.600000000002</v>
      </c>
      <c r="O198" s="10">
        <v>26751.600000000002</v>
      </c>
      <c r="P198" s="10">
        <v>26769.600000000002</v>
      </c>
      <c r="Q198" s="10">
        <v>26751.600000000002</v>
      </c>
      <c r="R198" s="10">
        <v>26751.600000000002</v>
      </c>
      <c r="S198" s="10">
        <v>26751.600000000002</v>
      </c>
      <c r="T198" s="112">
        <f>SUM(H198:S198)</f>
        <v>321055.19999999995</v>
      </c>
      <c r="U198" s="395">
        <f>T198/T199</f>
        <v>0.89999999999999991</v>
      </c>
    </row>
    <row r="199" spans="1:130" s="12" customFormat="1" ht="47.25" customHeight="1" x14ac:dyDescent="0.25">
      <c r="A199" s="243"/>
      <c r="B199" s="59" t="s">
        <v>111</v>
      </c>
      <c r="C199" s="515" t="s">
        <v>109</v>
      </c>
      <c r="D199" s="516"/>
      <c r="E199" s="517"/>
      <c r="F199" s="59" t="s">
        <v>69</v>
      </c>
      <c r="G199" s="112">
        <f>T199</f>
        <v>356728</v>
      </c>
      <c r="H199" s="10">
        <v>29744</v>
      </c>
      <c r="I199" s="10">
        <v>29724</v>
      </c>
      <c r="J199" s="10">
        <v>29724</v>
      </c>
      <c r="K199" s="10">
        <v>29724</v>
      </c>
      <c r="L199" s="10">
        <v>29724</v>
      </c>
      <c r="M199" s="10">
        <v>29724</v>
      </c>
      <c r="N199" s="10">
        <v>29724</v>
      </c>
      <c r="O199" s="10">
        <v>29724</v>
      </c>
      <c r="P199" s="10">
        <v>29744</v>
      </c>
      <c r="Q199" s="10">
        <v>29724</v>
      </c>
      <c r="R199" s="10">
        <v>29724</v>
      </c>
      <c r="S199" s="10">
        <v>29724</v>
      </c>
      <c r="T199" s="112">
        <f>SUM(H199:S199)</f>
        <v>356728</v>
      </c>
      <c r="U199" s="396"/>
      <c r="V199" s="191"/>
      <c r="W199" s="191"/>
      <c r="X199" s="191"/>
      <c r="Y199" s="191"/>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row>
    <row r="200" spans="1:130" s="12" customFormat="1" ht="15.75" x14ac:dyDescent="0.25">
      <c r="A200" s="243"/>
      <c r="B200" s="526" t="s">
        <v>43</v>
      </c>
      <c r="C200" s="527"/>
      <c r="D200" s="527"/>
      <c r="E200" s="527"/>
      <c r="F200" s="527"/>
      <c r="G200" s="527"/>
      <c r="H200" s="527"/>
      <c r="I200" s="527"/>
      <c r="J200" s="527"/>
      <c r="K200" s="527"/>
      <c r="L200" s="527"/>
      <c r="M200" s="527"/>
      <c r="N200" s="527"/>
      <c r="O200" s="527"/>
      <c r="P200" s="527"/>
      <c r="Q200" s="527"/>
      <c r="R200" s="527"/>
      <c r="S200" s="527"/>
      <c r="T200" s="527"/>
      <c r="U200" s="528"/>
      <c r="V200" s="191"/>
      <c r="W200" s="191"/>
      <c r="X200" s="191"/>
      <c r="Y200" s="191"/>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row>
    <row r="201" spans="1:130" ht="42.75" customHeight="1" x14ac:dyDescent="0.25">
      <c r="B201" s="261" t="str">
        <f>B198</f>
        <v>GCA</v>
      </c>
      <c r="C201" s="518" t="str">
        <f>C198</f>
        <v>Gestiones comerciales atendidas</v>
      </c>
      <c r="D201" s="519"/>
      <c r="E201" s="520"/>
      <c r="F201" s="261" t="s">
        <v>69</v>
      </c>
      <c r="G201" s="11">
        <f>T201</f>
        <v>524475</v>
      </c>
      <c r="H201" s="276">
        <v>48965</v>
      </c>
      <c r="I201" s="276">
        <v>39540</v>
      </c>
      <c r="J201" s="276">
        <v>40505</v>
      </c>
      <c r="K201" s="10">
        <v>42992</v>
      </c>
      <c r="L201" s="10">
        <v>41387</v>
      </c>
      <c r="M201" s="10">
        <v>37093</v>
      </c>
      <c r="N201" s="10">
        <v>44251</v>
      </c>
      <c r="O201" s="10">
        <v>47509</v>
      </c>
      <c r="P201" s="10">
        <v>43741</v>
      </c>
      <c r="Q201" s="10">
        <v>43921</v>
      </c>
      <c r="R201" s="10">
        <v>44246</v>
      </c>
      <c r="S201" s="10">
        <v>50325</v>
      </c>
      <c r="T201" s="84">
        <f>SUM(H201:S201)</f>
        <v>524475</v>
      </c>
      <c r="U201" s="395">
        <f>T201/T202</f>
        <v>1.6335975869570094</v>
      </c>
    </row>
    <row r="202" spans="1:130" ht="42.75" customHeight="1" x14ac:dyDescent="0.25">
      <c r="B202" s="261" t="str">
        <f>B199</f>
        <v>GCP</v>
      </c>
      <c r="C202" s="518" t="str">
        <f>C199</f>
        <v>Gestiones comerciales programadas</v>
      </c>
      <c r="D202" s="519"/>
      <c r="E202" s="520"/>
      <c r="F202" s="261" t="s">
        <v>69</v>
      </c>
      <c r="G202" s="11">
        <f>T202</f>
        <v>321055.19999999995</v>
      </c>
      <c r="H202" s="10">
        <v>26769.600000000002</v>
      </c>
      <c r="I202" s="10">
        <v>26751.600000000002</v>
      </c>
      <c r="J202" s="10">
        <v>26751.600000000002</v>
      </c>
      <c r="K202" s="10">
        <v>26751.600000000002</v>
      </c>
      <c r="L202" s="10">
        <v>26751.600000000002</v>
      </c>
      <c r="M202" s="10">
        <v>26751.600000000002</v>
      </c>
      <c r="N202" s="10">
        <v>26751.600000000002</v>
      </c>
      <c r="O202" s="10">
        <v>26751.600000000002</v>
      </c>
      <c r="P202" s="10">
        <v>26769.600000000002</v>
      </c>
      <c r="Q202" s="10">
        <v>26751.600000000002</v>
      </c>
      <c r="R202" s="10">
        <v>26751.600000000002</v>
      </c>
      <c r="S202" s="10">
        <v>26751.600000000002</v>
      </c>
      <c r="T202" s="35">
        <f>SUM(H202:S202)</f>
        <v>321055.19999999995</v>
      </c>
      <c r="U202" s="396"/>
    </row>
    <row r="203" spans="1:130" ht="18" x14ac:dyDescent="0.25">
      <c r="B203" s="427" t="s">
        <v>51</v>
      </c>
      <c r="C203" s="428"/>
      <c r="D203" s="428"/>
      <c r="E203" s="428"/>
      <c r="F203" s="428"/>
      <c r="G203" s="428"/>
      <c r="H203" s="428"/>
      <c r="I203" s="428"/>
      <c r="J203" s="428"/>
      <c r="K203" s="428"/>
      <c r="L203" s="428"/>
      <c r="M203" s="428"/>
      <c r="N203" s="428"/>
      <c r="O203" s="428"/>
      <c r="P203" s="428"/>
      <c r="Q203" s="428"/>
      <c r="R203" s="428"/>
      <c r="S203" s="428"/>
      <c r="T203" s="428"/>
      <c r="U203" s="429"/>
    </row>
    <row r="204" spans="1:130" ht="39.75" customHeight="1" x14ac:dyDescent="0.25">
      <c r="B204" s="512" t="s">
        <v>27</v>
      </c>
      <c r="C204" s="513"/>
      <c r="D204" s="513"/>
      <c r="E204" s="514"/>
      <c r="F204" s="177" t="s">
        <v>18</v>
      </c>
      <c r="G204" s="177" t="s">
        <v>340</v>
      </c>
      <c r="H204" s="41" t="s">
        <v>28</v>
      </c>
      <c r="I204" s="41" t="s">
        <v>29</v>
      </c>
      <c r="J204" s="41" t="s">
        <v>30</v>
      </c>
      <c r="K204" s="41" t="s">
        <v>31</v>
      </c>
      <c r="L204" s="41" t="s">
        <v>32</v>
      </c>
      <c r="M204" s="41" t="s">
        <v>33</v>
      </c>
      <c r="N204" s="41" t="s">
        <v>34</v>
      </c>
      <c r="O204" s="41" t="s">
        <v>35</v>
      </c>
      <c r="P204" s="41" t="s">
        <v>36</v>
      </c>
      <c r="Q204" s="41" t="s">
        <v>54</v>
      </c>
      <c r="R204" s="41" t="s">
        <v>38</v>
      </c>
      <c r="S204" s="41" t="s">
        <v>39</v>
      </c>
      <c r="T204" s="41" t="s">
        <v>40</v>
      </c>
      <c r="U204" s="179" t="s">
        <v>41</v>
      </c>
    </row>
    <row r="205" spans="1:130" ht="18" customHeight="1" x14ac:dyDescent="0.25">
      <c r="B205" s="500" t="s">
        <v>302</v>
      </c>
      <c r="C205" s="501"/>
      <c r="D205" s="501"/>
      <c r="E205" s="502"/>
      <c r="F205" s="509" t="s">
        <v>255</v>
      </c>
      <c r="G205" s="9" t="s">
        <v>25</v>
      </c>
      <c r="H205" s="283">
        <v>300</v>
      </c>
      <c r="I205" s="283">
        <v>310</v>
      </c>
      <c r="J205" s="283">
        <v>300</v>
      </c>
      <c r="K205" s="283">
        <v>300</v>
      </c>
      <c r="L205" s="283">
        <v>300</v>
      </c>
      <c r="M205" s="283">
        <v>300</v>
      </c>
      <c r="N205" s="283">
        <v>300</v>
      </c>
      <c r="O205" s="283">
        <v>300</v>
      </c>
      <c r="P205" s="283">
        <v>300</v>
      </c>
      <c r="Q205" s="283">
        <v>300</v>
      </c>
      <c r="R205" s="283">
        <v>300</v>
      </c>
      <c r="S205" s="283">
        <v>300</v>
      </c>
      <c r="T205" s="282">
        <f>SUM(H205:S205)</f>
        <v>3610</v>
      </c>
      <c r="U205" s="329">
        <f>T206/T205*1</f>
        <v>1.6745152354570638</v>
      </c>
    </row>
    <row r="206" spans="1:130" ht="18" customHeight="1" x14ac:dyDescent="0.25">
      <c r="B206" s="503"/>
      <c r="C206" s="504"/>
      <c r="D206" s="504"/>
      <c r="E206" s="505"/>
      <c r="F206" s="510"/>
      <c r="G206" s="10" t="s">
        <v>43</v>
      </c>
      <c r="H206" s="281">
        <v>416</v>
      </c>
      <c r="I206" s="281">
        <v>358</v>
      </c>
      <c r="J206" s="281">
        <v>318</v>
      </c>
      <c r="K206" s="281">
        <v>299</v>
      </c>
      <c r="L206" s="281">
        <v>318</v>
      </c>
      <c r="M206" s="281">
        <v>331</v>
      </c>
      <c r="N206" s="284">
        <v>353</v>
      </c>
      <c r="O206" s="284">
        <v>803</v>
      </c>
      <c r="P206" s="284">
        <v>397</v>
      </c>
      <c r="Q206" s="281">
        <v>943</v>
      </c>
      <c r="R206" s="281">
        <v>965</v>
      </c>
      <c r="S206" s="281">
        <v>544</v>
      </c>
      <c r="T206" s="281">
        <f t="shared" ref="T206:T251" si="57">SUM(H206:S206)</f>
        <v>6045</v>
      </c>
      <c r="U206" s="345"/>
    </row>
    <row r="207" spans="1:130" ht="37.5" customHeight="1" x14ac:dyDescent="0.25">
      <c r="B207" s="506"/>
      <c r="C207" s="507"/>
      <c r="D207" s="507"/>
      <c r="E207" s="508"/>
      <c r="F207" s="511"/>
      <c r="G207" s="211" t="s">
        <v>140</v>
      </c>
      <c r="H207" s="212">
        <f>H206/H205</f>
        <v>1.3866666666666667</v>
      </c>
      <c r="I207" s="319">
        <f t="shared" ref="I207:S207" si="58">I206/I205</f>
        <v>1.1548387096774193</v>
      </c>
      <c r="J207" s="319">
        <f t="shared" si="58"/>
        <v>1.06</v>
      </c>
      <c r="K207" s="319">
        <f t="shared" si="58"/>
        <v>0.9966666666666667</v>
      </c>
      <c r="L207" s="319">
        <f t="shared" si="58"/>
        <v>1.06</v>
      </c>
      <c r="M207" s="319">
        <f t="shared" si="58"/>
        <v>1.1033333333333333</v>
      </c>
      <c r="N207" s="319">
        <f t="shared" si="58"/>
        <v>1.1766666666666667</v>
      </c>
      <c r="O207" s="319">
        <f t="shared" si="58"/>
        <v>2.6766666666666667</v>
      </c>
      <c r="P207" s="319">
        <f t="shared" si="58"/>
        <v>1.3233333333333333</v>
      </c>
      <c r="Q207" s="319">
        <f t="shared" si="58"/>
        <v>3.1433333333333335</v>
      </c>
      <c r="R207" s="319">
        <f t="shared" si="58"/>
        <v>3.2166666666666668</v>
      </c>
      <c r="S207" s="319">
        <f t="shared" si="58"/>
        <v>1.8133333333333332</v>
      </c>
      <c r="T207" s="216"/>
      <c r="U207" s="330"/>
    </row>
    <row r="208" spans="1:130" ht="18" customHeight="1" x14ac:dyDescent="0.25">
      <c r="B208" s="500" t="s">
        <v>303</v>
      </c>
      <c r="C208" s="501"/>
      <c r="D208" s="501"/>
      <c r="E208" s="502"/>
      <c r="F208" s="509" t="s">
        <v>256</v>
      </c>
      <c r="G208" s="9" t="s">
        <v>25</v>
      </c>
      <c r="H208" s="282">
        <v>809</v>
      </c>
      <c r="I208" s="282">
        <v>809</v>
      </c>
      <c r="J208" s="282">
        <v>809</v>
      </c>
      <c r="K208" s="282">
        <v>809</v>
      </c>
      <c r="L208" s="282">
        <v>809</v>
      </c>
      <c r="M208" s="282">
        <v>809</v>
      </c>
      <c r="N208" s="282">
        <v>809</v>
      </c>
      <c r="O208" s="282">
        <v>809</v>
      </c>
      <c r="P208" s="282">
        <v>809</v>
      </c>
      <c r="Q208" s="282">
        <v>809</v>
      </c>
      <c r="R208" s="282">
        <v>809</v>
      </c>
      <c r="S208" s="282">
        <v>809</v>
      </c>
      <c r="T208" s="282">
        <f>SUM(H208:S208)</f>
        <v>9708</v>
      </c>
      <c r="U208" s="329">
        <f t="shared" ref="U208" si="59">T209/T208*1</f>
        <v>1.0002060156571899</v>
      </c>
    </row>
    <row r="209" spans="2:21" ht="38.25" customHeight="1" x14ac:dyDescent="0.25">
      <c r="B209" s="503"/>
      <c r="C209" s="504"/>
      <c r="D209" s="504"/>
      <c r="E209" s="505"/>
      <c r="F209" s="510"/>
      <c r="G209" s="10" t="s">
        <v>43</v>
      </c>
      <c r="H209" s="281">
        <v>908</v>
      </c>
      <c r="I209" s="281">
        <v>793</v>
      </c>
      <c r="J209" s="284">
        <v>874</v>
      </c>
      <c r="K209" s="281">
        <v>832</v>
      </c>
      <c r="L209" s="281">
        <v>937</v>
      </c>
      <c r="M209" s="281">
        <v>827</v>
      </c>
      <c r="N209" s="281">
        <v>743</v>
      </c>
      <c r="O209" s="281">
        <v>689</v>
      </c>
      <c r="P209" s="281">
        <v>707</v>
      </c>
      <c r="Q209" s="281">
        <v>876</v>
      </c>
      <c r="R209" s="281">
        <v>751</v>
      </c>
      <c r="S209" s="281">
        <v>773</v>
      </c>
      <c r="T209" s="281">
        <f>SUM(H209:S209)</f>
        <v>9710</v>
      </c>
      <c r="U209" s="345"/>
    </row>
    <row r="210" spans="2:21" ht="51.75" customHeight="1" x14ac:dyDescent="0.25">
      <c r="B210" s="506"/>
      <c r="C210" s="507"/>
      <c r="D210" s="507"/>
      <c r="E210" s="508"/>
      <c r="F210" s="511"/>
      <c r="G210" s="211" t="s">
        <v>140</v>
      </c>
      <c r="H210" s="212">
        <f>H209/H208</f>
        <v>1.1223733003708283</v>
      </c>
      <c r="I210" s="319">
        <f t="shared" ref="I210:S210" si="60">I209/I208</f>
        <v>0.98022249690976515</v>
      </c>
      <c r="J210" s="319">
        <f t="shared" si="60"/>
        <v>1.0803461063040791</v>
      </c>
      <c r="K210" s="319">
        <f t="shared" si="60"/>
        <v>1.0284301606922126</v>
      </c>
      <c r="L210" s="319">
        <f t="shared" si="60"/>
        <v>1.1582200247218788</v>
      </c>
      <c r="M210" s="319">
        <f t="shared" si="60"/>
        <v>1.0222496909765142</v>
      </c>
      <c r="N210" s="319">
        <f t="shared" si="60"/>
        <v>0.91841779975278126</v>
      </c>
      <c r="O210" s="319">
        <f t="shared" si="60"/>
        <v>0.85166872682323858</v>
      </c>
      <c r="P210" s="319">
        <f t="shared" si="60"/>
        <v>0.87391841779975277</v>
      </c>
      <c r="Q210" s="319">
        <f t="shared" si="60"/>
        <v>1.0828182941903586</v>
      </c>
      <c r="R210" s="319">
        <f t="shared" si="60"/>
        <v>0.92830655129789863</v>
      </c>
      <c r="S210" s="319">
        <f t="shared" si="60"/>
        <v>0.95550061804697162</v>
      </c>
      <c r="T210" s="216"/>
      <c r="U210" s="330"/>
    </row>
    <row r="211" spans="2:21" ht="18" customHeight="1" x14ac:dyDescent="0.25">
      <c r="B211" s="500" t="s">
        <v>304</v>
      </c>
      <c r="C211" s="501"/>
      <c r="D211" s="501"/>
      <c r="E211" s="502"/>
      <c r="F211" s="509" t="s">
        <v>257</v>
      </c>
      <c r="G211" s="9" t="s">
        <v>25</v>
      </c>
      <c r="H211" s="282">
        <v>1200</v>
      </c>
      <c r="I211" s="282">
        <v>1200</v>
      </c>
      <c r="J211" s="282">
        <v>1185</v>
      </c>
      <c r="K211" s="282">
        <v>1185</v>
      </c>
      <c r="L211" s="282">
        <v>1170</v>
      </c>
      <c r="M211" s="282">
        <v>1171</v>
      </c>
      <c r="N211" s="282">
        <v>1170</v>
      </c>
      <c r="O211" s="282">
        <v>1170</v>
      </c>
      <c r="P211" s="282">
        <v>1185</v>
      </c>
      <c r="Q211" s="282">
        <v>1185</v>
      </c>
      <c r="R211" s="282">
        <v>1200</v>
      </c>
      <c r="S211" s="282">
        <v>1200</v>
      </c>
      <c r="T211" s="282">
        <f t="shared" si="57"/>
        <v>14221</v>
      </c>
      <c r="U211" s="329">
        <f t="shared" ref="U211" si="61">T212/T211*1</f>
        <v>1.056325152942831</v>
      </c>
    </row>
    <row r="212" spans="2:21" ht="18" customHeight="1" x14ac:dyDescent="0.25">
      <c r="B212" s="503"/>
      <c r="C212" s="504"/>
      <c r="D212" s="504"/>
      <c r="E212" s="505"/>
      <c r="F212" s="510"/>
      <c r="G212" s="10" t="s">
        <v>43</v>
      </c>
      <c r="H212" s="281">
        <v>2359</v>
      </c>
      <c r="I212" s="281">
        <v>1064</v>
      </c>
      <c r="J212" s="281">
        <v>1061</v>
      </c>
      <c r="K212" s="281">
        <v>855</v>
      </c>
      <c r="L212" s="281">
        <v>1029</v>
      </c>
      <c r="M212" s="281">
        <v>998</v>
      </c>
      <c r="N212" s="284">
        <v>1203</v>
      </c>
      <c r="O212" s="284">
        <v>1240</v>
      </c>
      <c r="P212" s="284">
        <v>1271</v>
      </c>
      <c r="Q212" s="281">
        <v>1007</v>
      </c>
      <c r="R212" s="281">
        <v>1494</v>
      </c>
      <c r="S212" s="281">
        <v>1441</v>
      </c>
      <c r="T212" s="281">
        <f t="shared" si="57"/>
        <v>15022</v>
      </c>
      <c r="U212" s="345"/>
    </row>
    <row r="213" spans="2:21" ht="37.5" customHeight="1" x14ac:dyDescent="0.25">
      <c r="B213" s="506"/>
      <c r="C213" s="507"/>
      <c r="D213" s="507"/>
      <c r="E213" s="508"/>
      <c r="F213" s="511"/>
      <c r="G213" s="211" t="s">
        <v>140</v>
      </c>
      <c r="H213" s="212">
        <f>H212/H211</f>
        <v>1.9658333333333333</v>
      </c>
      <c r="I213" s="319">
        <f t="shared" ref="I213:S213" si="62">I212/I211</f>
        <v>0.88666666666666671</v>
      </c>
      <c r="J213" s="319">
        <f t="shared" si="62"/>
        <v>0.89535864978902957</v>
      </c>
      <c r="K213" s="319">
        <f t="shared" si="62"/>
        <v>0.72151898734177211</v>
      </c>
      <c r="L213" s="319">
        <f t="shared" si="62"/>
        <v>0.87948717948717947</v>
      </c>
      <c r="M213" s="319">
        <f t="shared" si="62"/>
        <v>0.85226302305721602</v>
      </c>
      <c r="N213" s="319">
        <f t="shared" si="62"/>
        <v>1.0282051282051281</v>
      </c>
      <c r="O213" s="319">
        <f t="shared" si="62"/>
        <v>1.0598290598290598</v>
      </c>
      <c r="P213" s="319">
        <f t="shared" si="62"/>
        <v>1.0725738396624473</v>
      </c>
      <c r="Q213" s="319">
        <f t="shared" si="62"/>
        <v>0.84978902953586499</v>
      </c>
      <c r="R213" s="319">
        <f t="shared" si="62"/>
        <v>1.2450000000000001</v>
      </c>
      <c r="S213" s="319">
        <f t="shared" si="62"/>
        <v>1.2008333333333334</v>
      </c>
      <c r="T213" s="216"/>
      <c r="U213" s="330"/>
    </row>
    <row r="214" spans="2:21" ht="18" customHeight="1" x14ac:dyDescent="0.25">
      <c r="B214" s="500" t="s">
        <v>305</v>
      </c>
      <c r="C214" s="501"/>
      <c r="D214" s="501"/>
      <c r="E214" s="502"/>
      <c r="F214" s="509" t="s">
        <v>258</v>
      </c>
      <c r="G214" s="9" t="s">
        <v>25</v>
      </c>
      <c r="H214" s="282">
        <v>475</v>
      </c>
      <c r="I214" s="282">
        <v>475</v>
      </c>
      <c r="J214" s="282">
        <v>475</v>
      </c>
      <c r="K214" s="282">
        <v>475</v>
      </c>
      <c r="L214" s="282">
        <v>475</v>
      </c>
      <c r="M214" s="282">
        <v>475</v>
      </c>
      <c r="N214" s="282">
        <v>475</v>
      </c>
      <c r="O214" s="282">
        <v>475</v>
      </c>
      <c r="P214" s="282">
        <v>475</v>
      </c>
      <c r="Q214" s="282">
        <v>475</v>
      </c>
      <c r="R214" s="282">
        <v>475</v>
      </c>
      <c r="S214" s="282">
        <v>475</v>
      </c>
      <c r="T214" s="282">
        <f>SUM(H214:S214)</f>
        <v>5700</v>
      </c>
      <c r="U214" s="329">
        <f t="shared" ref="U214" si="63">T215/T214*1</f>
        <v>0.98070175438596496</v>
      </c>
    </row>
    <row r="215" spans="2:21" ht="18" customHeight="1" x14ac:dyDescent="0.25">
      <c r="B215" s="503"/>
      <c r="C215" s="504"/>
      <c r="D215" s="504"/>
      <c r="E215" s="505"/>
      <c r="F215" s="510"/>
      <c r="G215" s="10" t="s">
        <v>43</v>
      </c>
      <c r="H215" s="281">
        <v>432</v>
      </c>
      <c r="I215" s="281">
        <v>368</v>
      </c>
      <c r="J215" s="281">
        <v>513</v>
      </c>
      <c r="K215" s="281">
        <v>475</v>
      </c>
      <c r="L215" s="281">
        <v>451</v>
      </c>
      <c r="M215" s="281">
        <v>457</v>
      </c>
      <c r="N215" s="284">
        <v>552</v>
      </c>
      <c r="O215" s="284">
        <v>527</v>
      </c>
      <c r="P215" s="284">
        <v>502</v>
      </c>
      <c r="Q215" s="281">
        <v>447</v>
      </c>
      <c r="R215" s="281">
        <v>410</v>
      </c>
      <c r="S215" s="281">
        <v>456</v>
      </c>
      <c r="T215" s="281">
        <f>SUM(H215:S215)</f>
        <v>5590</v>
      </c>
      <c r="U215" s="345"/>
    </row>
    <row r="216" spans="2:21" ht="37.5" customHeight="1" x14ac:dyDescent="0.25">
      <c r="B216" s="506"/>
      <c r="C216" s="507"/>
      <c r="D216" s="507"/>
      <c r="E216" s="508"/>
      <c r="F216" s="511"/>
      <c r="G216" s="211" t="s">
        <v>140</v>
      </c>
      <c r="H216" s="212">
        <f>H215/H214</f>
        <v>0.90947368421052632</v>
      </c>
      <c r="I216" s="319">
        <f t="shared" ref="I216:S216" si="64">I215/I214</f>
        <v>0.77473684210526317</v>
      </c>
      <c r="J216" s="319">
        <f t="shared" si="64"/>
        <v>1.08</v>
      </c>
      <c r="K216" s="319">
        <f t="shared" si="64"/>
        <v>1</v>
      </c>
      <c r="L216" s="319">
        <f t="shared" si="64"/>
        <v>0.94947368421052636</v>
      </c>
      <c r="M216" s="319">
        <f t="shared" si="64"/>
        <v>0.96210526315789469</v>
      </c>
      <c r="N216" s="319">
        <f t="shared" si="64"/>
        <v>1.1621052631578948</v>
      </c>
      <c r="O216" s="319">
        <f t="shared" si="64"/>
        <v>1.1094736842105264</v>
      </c>
      <c r="P216" s="319">
        <f t="shared" si="64"/>
        <v>1.0568421052631578</v>
      </c>
      <c r="Q216" s="319">
        <f t="shared" si="64"/>
        <v>0.94105263157894736</v>
      </c>
      <c r="R216" s="319">
        <f t="shared" si="64"/>
        <v>0.86315789473684212</v>
      </c>
      <c r="S216" s="319">
        <f t="shared" si="64"/>
        <v>0.96</v>
      </c>
      <c r="T216" s="216"/>
      <c r="U216" s="330"/>
    </row>
    <row r="217" spans="2:21" ht="18" customHeight="1" x14ac:dyDescent="0.25">
      <c r="B217" s="332" t="s">
        <v>306</v>
      </c>
      <c r="C217" s="333"/>
      <c r="D217" s="333"/>
      <c r="E217" s="334"/>
      <c r="F217" s="509" t="s">
        <v>255</v>
      </c>
      <c r="G217" s="9" t="s">
        <v>25</v>
      </c>
      <c r="H217" s="282">
        <v>965</v>
      </c>
      <c r="I217" s="282">
        <v>965</v>
      </c>
      <c r="J217" s="282">
        <v>965</v>
      </c>
      <c r="K217" s="282">
        <v>965</v>
      </c>
      <c r="L217" s="282">
        <v>965</v>
      </c>
      <c r="M217" s="282">
        <v>965</v>
      </c>
      <c r="N217" s="282">
        <v>965</v>
      </c>
      <c r="O217" s="282">
        <v>965</v>
      </c>
      <c r="P217" s="282">
        <v>965</v>
      </c>
      <c r="Q217" s="282">
        <v>965</v>
      </c>
      <c r="R217" s="282">
        <v>965</v>
      </c>
      <c r="S217" s="282">
        <v>965</v>
      </c>
      <c r="T217" s="282">
        <f t="shared" si="57"/>
        <v>11580</v>
      </c>
      <c r="U217" s="329">
        <f>T218/T217*1</f>
        <v>0.99542314335060444</v>
      </c>
    </row>
    <row r="218" spans="2:21" ht="18" customHeight="1" x14ac:dyDescent="0.25">
      <c r="B218" s="335"/>
      <c r="C218" s="336"/>
      <c r="D218" s="336"/>
      <c r="E218" s="337"/>
      <c r="F218" s="510"/>
      <c r="G218" s="10" t="s">
        <v>43</v>
      </c>
      <c r="H218" s="281">
        <v>886</v>
      </c>
      <c r="I218" s="281">
        <v>960</v>
      </c>
      <c r="J218" s="281">
        <v>969</v>
      </c>
      <c r="K218" s="281">
        <v>969</v>
      </c>
      <c r="L218" s="281">
        <v>923</v>
      </c>
      <c r="M218" s="281">
        <v>941</v>
      </c>
      <c r="N218" s="284">
        <v>960</v>
      </c>
      <c r="O218" s="284">
        <v>949</v>
      </c>
      <c r="P218" s="284">
        <v>973</v>
      </c>
      <c r="Q218" s="281">
        <v>965</v>
      </c>
      <c r="R218" s="281">
        <v>1021</v>
      </c>
      <c r="S218" s="281">
        <v>1011</v>
      </c>
      <c r="T218" s="281">
        <f t="shared" si="57"/>
        <v>11527</v>
      </c>
      <c r="U218" s="345"/>
    </row>
    <row r="219" spans="2:21" ht="37.5" customHeight="1" x14ac:dyDescent="0.25">
      <c r="B219" s="338"/>
      <c r="C219" s="339"/>
      <c r="D219" s="339"/>
      <c r="E219" s="340"/>
      <c r="F219" s="511"/>
      <c r="G219" s="211" t="s">
        <v>140</v>
      </c>
      <c r="H219" s="212">
        <f>H218/H217</f>
        <v>0.91813471502590671</v>
      </c>
      <c r="I219" s="319">
        <f t="shared" ref="I219:S219" si="65">I218/I217</f>
        <v>0.99481865284974091</v>
      </c>
      <c r="J219" s="319">
        <f t="shared" si="65"/>
        <v>1.0041450777202072</v>
      </c>
      <c r="K219" s="319">
        <f t="shared" si="65"/>
        <v>1.0041450777202072</v>
      </c>
      <c r="L219" s="319">
        <f t="shared" si="65"/>
        <v>0.95647668393782381</v>
      </c>
      <c r="M219" s="319">
        <f t="shared" si="65"/>
        <v>0.97512953367875643</v>
      </c>
      <c r="N219" s="319">
        <f t="shared" si="65"/>
        <v>0.99481865284974091</v>
      </c>
      <c r="O219" s="319">
        <f t="shared" si="65"/>
        <v>0.98341968911917099</v>
      </c>
      <c r="P219" s="319">
        <f t="shared" si="65"/>
        <v>1.0082901554404144</v>
      </c>
      <c r="Q219" s="319">
        <f t="shared" si="65"/>
        <v>1</v>
      </c>
      <c r="R219" s="319">
        <f t="shared" si="65"/>
        <v>1.0580310880829016</v>
      </c>
      <c r="S219" s="319">
        <f t="shared" si="65"/>
        <v>1.0476683937823834</v>
      </c>
      <c r="T219" s="216"/>
      <c r="U219" s="330"/>
    </row>
    <row r="220" spans="2:21" ht="28.5" x14ac:dyDescent="0.25">
      <c r="B220" s="332" t="s">
        <v>307</v>
      </c>
      <c r="C220" s="333"/>
      <c r="D220" s="333"/>
      <c r="E220" s="334"/>
      <c r="F220" s="509" t="s">
        <v>259</v>
      </c>
      <c r="G220" s="112" t="s">
        <v>271</v>
      </c>
      <c r="H220" s="282">
        <v>958</v>
      </c>
      <c r="I220" s="282">
        <v>958</v>
      </c>
      <c r="J220" s="282">
        <v>958</v>
      </c>
      <c r="K220" s="282">
        <v>958</v>
      </c>
      <c r="L220" s="282">
        <v>958</v>
      </c>
      <c r="M220" s="282">
        <v>958</v>
      </c>
      <c r="N220" s="282">
        <v>958</v>
      </c>
      <c r="O220" s="282">
        <v>958</v>
      </c>
      <c r="P220" s="282">
        <v>958</v>
      </c>
      <c r="Q220" s="282">
        <v>958</v>
      </c>
      <c r="R220" s="282">
        <v>958</v>
      </c>
      <c r="S220" s="282">
        <v>958</v>
      </c>
      <c r="T220" s="282">
        <f t="shared" si="57"/>
        <v>11496</v>
      </c>
      <c r="U220" s="329">
        <f t="shared" ref="U220" si="66">T221/T220*1</f>
        <v>1.1522268615170494</v>
      </c>
    </row>
    <row r="221" spans="2:21" ht="18" customHeight="1" x14ac:dyDescent="0.25">
      <c r="B221" s="335"/>
      <c r="C221" s="336"/>
      <c r="D221" s="336"/>
      <c r="E221" s="337"/>
      <c r="F221" s="510"/>
      <c r="G221" s="10" t="s">
        <v>43</v>
      </c>
      <c r="H221" s="285">
        <v>1105</v>
      </c>
      <c r="I221" s="285">
        <v>1182</v>
      </c>
      <c r="J221" s="285">
        <v>1134</v>
      </c>
      <c r="K221" s="285">
        <v>1029</v>
      </c>
      <c r="L221" s="285">
        <v>1049</v>
      </c>
      <c r="M221" s="285">
        <v>1037</v>
      </c>
      <c r="N221" s="285">
        <v>1202</v>
      </c>
      <c r="O221" s="285">
        <v>1081</v>
      </c>
      <c r="P221" s="285">
        <v>1084</v>
      </c>
      <c r="Q221" s="285">
        <v>1102</v>
      </c>
      <c r="R221" s="285">
        <v>1116</v>
      </c>
      <c r="S221" s="285">
        <v>1125</v>
      </c>
      <c r="T221" s="281">
        <f t="shared" si="57"/>
        <v>13246</v>
      </c>
      <c r="U221" s="345"/>
    </row>
    <row r="222" spans="2:21" ht="33" customHeight="1" x14ac:dyDescent="0.25">
      <c r="B222" s="338"/>
      <c r="C222" s="339"/>
      <c r="D222" s="339"/>
      <c r="E222" s="340"/>
      <c r="F222" s="511"/>
      <c r="G222" s="211" t="s">
        <v>140</v>
      </c>
      <c r="H222" s="212">
        <f>H221/H220</f>
        <v>1.1534446764091859</v>
      </c>
      <c r="I222" s="319">
        <f t="shared" ref="I222:S222" si="67">I221/I220</f>
        <v>1.2338204592901878</v>
      </c>
      <c r="J222" s="319">
        <f t="shared" si="67"/>
        <v>1.1837160751565763</v>
      </c>
      <c r="K222" s="319">
        <f t="shared" si="67"/>
        <v>1.0741127348643007</v>
      </c>
      <c r="L222" s="319">
        <f t="shared" si="67"/>
        <v>1.0949895615866387</v>
      </c>
      <c r="M222" s="319">
        <f t="shared" si="67"/>
        <v>1.0824634655532359</v>
      </c>
      <c r="N222" s="319">
        <f t="shared" si="67"/>
        <v>1.2546972860125261</v>
      </c>
      <c r="O222" s="319">
        <f t="shared" si="67"/>
        <v>1.12839248434238</v>
      </c>
      <c r="P222" s="319">
        <f t="shared" si="67"/>
        <v>1.1315240083507307</v>
      </c>
      <c r="Q222" s="319">
        <f t="shared" si="67"/>
        <v>1.150313152400835</v>
      </c>
      <c r="R222" s="319">
        <f t="shared" si="67"/>
        <v>1.1649269311064718</v>
      </c>
      <c r="S222" s="319">
        <f t="shared" si="67"/>
        <v>1.1743215031315239</v>
      </c>
      <c r="T222" s="216"/>
      <c r="U222" s="330"/>
    </row>
    <row r="223" spans="2:21" ht="18" customHeight="1" x14ac:dyDescent="0.25">
      <c r="B223" s="332" t="s">
        <v>308</v>
      </c>
      <c r="C223" s="333"/>
      <c r="D223" s="333"/>
      <c r="E223" s="334"/>
      <c r="F223" s="509" t="s">
        <v>260</v>
      </c>
      <c r="G223" s="9" t="s">
        <v>25</v>
      </c>
      <c r="H223" s="282">
        <v>9456</v>
      </c>
      <c r="I223" s="282">
        <v>9456</v>
      </c>
      <c r="J223" s="282">
        <v>9456</v>
      </c>
      <c r="K223" s="282">
        <v>9456</v>
      </c>
      <c r="L223" s="282">
        <v>9456</v>
      </c>
      <c r="M223" s="282">
        <v>9456</v>
      </c>
      <c r="N223" s="282">
        <v>9456</v>
      </c>
      <c r="O223" s="282">
        <v>9456</v>
      </c>
      <c r="P223" s="282">
        <v>9456</v>
      </c>
      <c r="Q223" s="282">
        <v>9456</v>
      </c>
      <c r="R223" s="282">
        <v>9456</v>
      </c>
      <c r="S223" s="282">
        <v>9456</v>
      </c>
      <c r="T223" s="282">
        <f t="shared" si="57"/>
        <v>113472</v>
      </c>
      <c r="U223" s="329">
        <f t="shared" ref="U223" si="68">T224/T223*1</f>
        <v>0.87685948956570781</v>
      </c>
    </row>
    <row r="224" spans="2:21" ht="18" customHeight="1" x14ac:dyDescent="0.25">
      <c r="B224" s="335"/>
      <c r="C224" s="336"/>
      <c r="D224" s="336"/>
      <c r="E224" s="337"/>
      <c r="F224" s="510"/>
      <c r="G224" s="10" t="s">
        <v>43</v>
      </c>
      <c r="H224" s="281">
        <v>7269</v>
      </c>
      <c r="I224" s="281">
        <v>8002</v>
      </c>
      <c r="J224" s="281">
        <v>8005</v>
      </c>
      <c r="K224" s="281">
        <v>9066</v>
      </c>
      <c r="L224" s="281">
        <v>9289</v>
      </c>
      <c r="M224" s="281">
        <v>8200</v>
      </c>
      <c r="N224" s="284">
        <v>8196</v>
      </c>
      <c r="O224" s="284">
        <v>8369</v>
      </c>
      <c r="P224" s="284">
        <v>8596</v>
      </c>
      <c r="Q224" s="281">
        <v>8150</v>
      </c>
      <c r="R224" s="281">
        <v>8200</v>
      </c>
      <c r="S224" s="281">
        <v>8157</v>
      </c>
      <c r="T224" s="281">
        <f>SUM(H224:S224)</f>
        <v>99499</v>
      </c>
      <c r="U224" s="345"/>
    </row>
    <row r="225" spans="1:25" ht="33.75" customHeight="1" x14ac:dyDescent="0.25">
      <c r="B225" s="338"/>
      <c r="C225" s="339"/>
      <c r="D225" s="339"/>
      <c r="E225" s="340"/>
      <c r="F225" s="511"/>
      <c r="G225" s="211" t="s">
        <v>140</v>
      </c>
      <c r="H225" s="212">
        <f>H224/H223</f>
        <v>0.76871827411167515</v>
      </c>
      <c r="I225" s="319">
        <f t="shared" ref="I225:S225" si="69">I224/I223</f>
        <v>0.84623519458544838</v>
      </c>
      <c r="J225" s="319">
        <f t="shared" si="69"/>
        <v>0.84655245346869712</v>
      </c>
      <c r="K225" s="319">
        <f t="shared" si="69"/>
        <v>0.95875634517766495</v>
      </c>
      <c r="L225" s="319">
        <f t="shared" si="69"/>
        <v>0.98233925549915402</v>
      </c>
      <c r="M225" s="319">
        <f t="shared" si="69"/>
        <v>0.86717428087986459</v>
      </c>
      <c r="N225" s="319">
        <f t="shared" si="69"/>
        <v>0.86675126903553301</v>
      </c>
      <c r="O225" s="319">
        <f t="shared" si="69"/>
        <v>0.88504653130287647</v>
      </c>
      <c r="P225" s="319">
        <f t="shared" si="69"/>
        <v>0.90905245346869712</v>
      </c>
      <c r="Q225" s="319">
        <f t="shared" si="69"/>
        <v>0.86188663282571909</v>
      </c>
      <c r="R225" s="319">
        <f t="shared" si="69"/>
        <v>0.86717428087986459</v>
      </c>
      <c r="S225" s="319">
        <f t="shared" si="69"/>
        <v>0.86262690355329952</v>
      </c>
      <c r="T225" s="216"/>
      <c r="U225" s="330"/>
    </row>
    <row r="226" spans="1:25" ht="18" customHeight="1" x14ac:dyDescent="0.25">
      <c r="B226" s="500" t="s">
        <v>309</v>
      </c>
      <c r="C226" s="501"/>
      <c r="D226" s="501"/>
      <c r="E226" s="502"/>
      <c r="F226" s="509" t="s">
        <v>261</v>
      </c>
      <c r="G226" s="9" t="s">
        <v>25</v>
      </c>
      <c r="H226" s="282">
        <v>514</v>
      </c>
      <c r="I226" s="282">
        <v>514</v>
      </c>
      <c r="J226" s="282">
        <v>514</v>
      </c>
      <c r="K226" s="282">
        <v>514</v>
      </c>
      <c r="L226" s="282">
        <v>514</v>
      </c>
      <c r="M226" s="282">
        <v>514</v>
      </c>
      <c r="N226" s="282">
        <v>514</v>
      </c>
      <c r="O226" s="282">
        <v>514</v>
      </c>
      <c r="P226" s="282">
        <v>514</v>
      </c>
      <c r="Q226" s="282">
        <v>514</v>
      </c>
      <c r="R226" s="282">
        <v>514</v>
      </c>
      <c r="S226" s="282">
        <v>514</v>
      </c>
      <c r="T226" s="282">
        <f t="shared" si="57"/>
        <v>6168</v>
      </c>
      <c r="U226" s="329">
        <f t="shared" ref="U226" si="70">T227/T226*1</f>
        <v>0.9680609597924773</v>
      </c>
    </row>
    <row r="227" spans="1:25" ht="18" customHeight="1" x14ac:dyDescent="0.25">
      <c r="B227" s="503"/>
      <c r="C227" s="504"/>
      <c r="D227" s="504"/>
      <c r="E227" s="505"/>
      <c r="F227" s="510"/>
      <c r="G227" s="10" t="s">
        <v>43</v>
      </c>
      <c r="H227" s="281">
        <v>514</v>
      </c>
      <c r="I227" s="281">
        <v>514</v>
      </c>
      <c r="J227" s="281">
        <v>514</v>
      </c>
      <c r="K227" s="281">
        <v>514</v>
      </c>
      <c r="L227" s="281">
        <v>514</v>
      </c>
      <c r="M227" s="281">
        <v>514</v>
      </c>
      <c r="N227" s="284">
        <v>514</v>
      </c>
      <c r="O227" s="284">
        <v>514</v>
      </c>
      <c r="P227" s="284">
        <v>514</v>
      </c>
      <c r="Q227" s="281">
        <v>514</v>
      </c>
      <c r="R227" s="281">
        <v>514</v>
      </c>
      <c r="S227" s="281">
        <v>317</v>
      </c>
      <c r="T227" s="281">
        <f t="shared" si="57"/>
        <v>5971</v>
      </c>
      <c r="U227" s="345"/>
    </row>
    <row r="228" spans="1:25" ht="33.75" customHeight="1" x14ac:dyDescent="0.25">
      <c r="B228" s="506"/>
      <c r="C228" s="507"/>
      <c r="D228" s="507"/>
      <c r="E228" s="508"/>
      <c r="F228" s="511"/>
      <c r="G228" s="211" t="s">
        <v>140</v>
      </c>
      <c r="H228" s="212">
        <f>H227/H226</f>
        <v>1</v>
      </c>
      <c r="I228" s="319">
        <f t="shared" ref="I228:S228" si="71">I227/I226</f>
        <v>1</v>
      </c>
      <c r="J228" s="319">
        <f t="shared" si="71"/>
        <v>1</v>
      </c>
      <c r="K228" s="319">
        <f t="shared" si="71"/>
        <v>1</v>
      </c>
      <c r="L228" s="319">
        <f t="shared" si="71"/>
        <v>1</v>
      </c>
      <c r="M228" s="319">
        <f t="shared" si="71"/>
        <v>1</v>
      </c>
      <c r="N228" s="319">
        <f t="shared" si="71"/>
        <v>1</v>
      </c>
      <c r="O228" s="319">
        <f t="shared" si="71"/>
        <v>1</v>
      </c>
      <c r="P228" s="319">
        <f t="shared" si="71"/>
        <v>1</v>
      </c>
      <c r="Q228" s="319">
        <f t="shared" si="71"/>
        <v>1</v>
      </c>
      <c r="R228" s="319">
        <f t="shared" si="71"/>
        <v>1</v>
      </c>
      <c r="S228" s="319">
        <f t="shared" si="71"/>
        <v>0.61673151750972766</v>
      </c>
      <c r="T228" s="216"/>
      <c r="U228" s="330"/>
    </row>
    <row r="229" spans="1:25" ht="18" customHeight="1" x14ac:dyDescent="0.25">
      <c r="B229" s="332" t="s">
        <v>310</v>
      </c>
      <c r="C229" s="333"/>
      <c r="D229" s="333"/>
      <c r="E229" s="334"/>
      <c r="F229" s="509" t="s">
        <v>261</v>
      </c>
      <c r="G229" s="9" t="s">
        <v>25</v>
      </c>
      <c r="H229" s="282">
        <v>371</v>
      </c>
      <c r="I229" s="282">
        <v>371</v>
      </c>
      <c r="J229" s="282">
        <v>371</v>
      </c>
      <c r="K229" s="282">
        <v>371</v>
      </c>
      <c r="L229" s="282">
        <v>371</v>
      </c>
      <c r="M229" s="282">
        <v>371</v>
      </c>
      <c r="N229" s="282">
        <v>371</v>
      </c>
      <c r="O229" s="282">
        <v>371</v>
      </c>
      <c r="P229" s="282">
        <v>371</v>
      </c>
      <c r="Q229" s="282">
        <v>371</v>
      </c>
      <c r="R229" s="282">
        <v>371</v>
      </c>
      <c r="S229" s="282">
        <v>371</v>
      </c>
      <c r="T229" s="282">
        <f t="shared" si="57"/>
        <v>4452</v>
      </c>
      <c r="U229" s="329">
        <f>T230/T229*1</f>
        <v>1</v>
      </c>
    </row>
    <row r="230" spans="1:25" ht="18" customHeight="1" x14ac:dyDescent="0.25">
      <c r="B230" s="335"/>
      <c r="C230" s="336"/>
      <c r="D230" s="336"/>
      <c r="E230" s="337"/>
      <c r="F230" s="510"/>
      <c r="G230" s="10" t="s">
        <v>43</v>
      </c>
      <c r="H230" s="281">
        <v>371</v>
      </c>
      <c r="I230" s="281">
        <v>371</v>
      </c>
      <c r="J230" s="281">
        <v>371</v>
      </c>
      <c r="K230" s="281">
        <v>371</v>
      </c>
      <c r="L230" s="281">
        <v>371</v>
      </c>
      <c r="M230" s="281">
        <v>371</v>
      </c>
      <c r="N230" s="284">
        <v>371</v>
      </c>
      <c r="O230" s="284">
        <v>371</v>
      </c>
      <c r="P230" s="284">
        <v>371</v>
      </c>
      <c r="Q230" s="281">
        <v>371</v>
      </c>
      <c r="R230" s="281">
        <v>371</v>
      </c>
      <c r="S230" s="281">
        <v>371</v>
      </c>
      <c r="T230" s="281">
        <f t="shared" si="57"/>
        <v>4452</v>
      </c>
      <c r="U230" s="345"/>
    </row>
    <row r="231" spans="1:25" ht="42.75" customHeight="1" x14ac:dyDescent="0.25">
      <c r="B231" s="338"/>
      <c r="C231" s="339"/>
      <c r="D231" s="339"/>
      <c r="E231" s="340"/>
      <c r="F231" s="511"/>
      <c r="G231" s="211" t="s">
        <v>140</v>
      </c>
      <c r="H231" s="212">
        <f>H230/H229</f>
        <v>1</v>
      </c>
      <c r="I231" s="319">
        <f t="shared" ref="I231:S231" si="72">I230/I229</f>
        <v>1</v>
      </c>
      <c r="J231" s="319">
        <f t="shared" si="72"/>
        <v>1</v>
      </c>
      <c r="K231" s="319">
        <f t="shared" si="72"/>
        <v>1</v>
      </c>
      <c r="L231" s="319">
        <f t="shared" si="72"/>
        <v>1</v>
      </c>
      <c r="M231" s="319">
        <f t="shared" si="72"/>
        <v>1</v>
      </c>
      <c r="N231" s="319">
        <f t="shared" si="72"/>
        <v>1</v>
      </c>
      <c r="O231" s="319">
        <f t="shared" si="72"/>
        <v>1</v>
      </c>
      <c r="P231" s="319">
        <f t="shared" si="72"/>
        <v>1</v>
      </c>
      <c r="Q231" s="319">
        <f t="shared" si="72"/>
        <v>1</v>
      </c>
      <c r="R231" s="319">
        <f t="shared" si="72"/>
        <v>1</v>
      </c>
      <c r="S231" s="319">
        <f t="shared" si="72"/>
        <v>1</v>
      </c>
      <c r="T231" s="216"/>
      <c r="U231" s="330"/>
    </row>
    <row r="232" spans="1:25" ht="18" customHeight="1" x14ac:dyDescent="0.25">
      <c r="B232" s="500" t="s">
        <v>311</v>
      </c>
      <c r="C232" s="501"/>
      <c r="D232" s="501"/>
      <c r="E232" s="502"/>
      <c r="F232" s="509" t="s">
        <v>262</v>
      </c>
      <c r="G232" s="9" t="s">
        <v>25</v>
      </c>
      <c r="H232" s="282">
        <v>7000</v>
      </c>
      <c r="I232" s="282">
        <v>7000</v>
      </c>
      <c r="J232" s="282">
        <v>7000</v>
      </c>
      <c r="K232" s="282">
        <v>7000</v>
      </c>
      <c r="L232" s="282">
        <v>7000</v>
      </c>
      <c r="M232" s="282">
        <v>7000</v>
      </c>
      <c r="N232" s="282">
        <v>7000</v>
      </c>
      <c r="O232" s="282">
        <v>7000</v>
      </c>
      <c r="P232" s="282">
        <v>7000</v>
      </c>
      <c r="Q232" s="282">
        <v>7000</v>
      </c>
      <c r="R232" s="282">
        <v>7000</v>
      </c>
      <c r="S232" s="282">
        <v>7000</v>
      </c>
      <c r="T232" s="282">
        <f t="shared" si="57"/>
        <v>84000</v>
      </c>
      <c r="U232" s="329">
        <f>T233/T232*1</f>
        <v>1.0646309523809523</v>
      </c>
    </row>
    <row r="233" spans="1:25" ht="18" customHeight="1" x14ac:dyDescent="0.25">
      <c r="B233" s="503"/>
      <c r="C233" s="504"/>
      <c r="D233" s="504"/>
      <c r="E233" s="505"/>
      <c r="F233" s="510"/>
      <c r="G233" s="10" t="s">
        <v>43</v>
      </c>
      <c r="H233" s="281">
        <v>7182</v>
      </c>
      <c r="I233" s="281">
        <v>6898</v>
      </c>
      <c r="J233" s="281">
        <v>7561</v>
      </c>
      <c r="K233" s="281">
        <v>6354</v>
      </c>
      <c r="L233" s="281">
        <v>8963</v>
      </c>
      <c r="M233" s="281">
        <v>7203</v>
      </c>
      <c r="N233" s="284">
        <v>8576</v>
      </c>
      <c r="O233" s="284">
        <v>7863</v>
      </c>
      <c r="P233" s="284">
        <v>8330</v>
      </c>
      <c r="Q233" s="281">
        <v>7815</v>
      </c>
      <c r="R233" s="281">
        <v>5970</v>
      </c>
      <c r="S233" s="281">
        <v>6714</v>
      </c>
      <c r="T233" s="281">
        <f t="shared" si="57"/>
        <v>89429</v>
      </c>
      <c r="U233" s="345"/>
      <c r="V233"/>
      <c r="W233"/>
      <c r="X233"/>
      <c r="Y233"/>
    </row>
    <row r="234" spans="1:25" ht="45" customHeight="1" x14ac:dyDescent="0.25">
      <c r="B234" s="506"/>
      <c r="C234" s="507"/>
      <c r="D234" s="507"/>
      <c r="E234" s="508"/>
      <c r="F234" s="511"/>
      <c r="G234" s="211" t="s">
        <v>140</v>
      </c>
      <c r="H234" s="212">
        <f>H233/H232</f>
        <v>1.026</v>
      </c>
      <c r="I234" s="319">
        <f t="shared" ref="I234:S234" si="73">I233/I232</f>
        <v>0.98542857142857143</v>
      </c>
      <c r="J234" s="319">
        <f t="shared" si="73"/>
        <v>1.0801428571428571</v>
      </c>
      <c r="K234" s="319">
        <f t="shared" si="73"/>
        <v>0.9077142857142857</v>
      </c>
      <c r="L234" s="319">
        <f t="shared" si="73"/>
        <v>1.2804285714285715</v>
      </c>
      <c r="M234" s="319">
        <f t="shared" si="73"/>
        <v>1.0289999999999999</v>
      </c>
      <c r="N234" s="319">
        <f t="shared" si="73"/>
        <v>1.2251428571428571</v>
      </c>
      <c r="O234" s="319">
        <f t="shared" si="73"/>
        <v>1.1232857142857142</v>
      </c>
      <c r="P234" s="319">
        <f t="shared" si="73"/>
        <v>1.19</v>
      </c>
      <c r="Q234" s="319">
        <f t="shared" si="73"/>
        <v>1.1164285714285713</v>
      </c>
      <c r="R234" s="319">
        <f t="shared" si="73"/>
        <v>0.85285714285714287</v>
      </c>
      <c r="S234" s="319">
        <f t="shared" si="73"/>
        <v>0.95914285714285719</v>
      </c>
      <c r="T234" s="216"/>
      <c r="U234" s="330"/>
      <c r="V234"/>
      <c r="W234"/>
      <c r="X234"/>
      <c r="Y234"/>
    </row>
    <row r="235" spans="1:25" ht="18" customHeight="1" x14ac:dyDescent="0.25">
      <c r="B235" s="332" t="s">
        <v>312</v>
      </c>
      <c r="C235" s="333"/>
      <c r="D235" s="333"/>
      <c r="E235" s="334"/>
      <c r="F235" s="509" t="s">
        <v>255</v>
      </c>
      <c r="G235" s="9" t="s">
        <v>25</v>
      </c>
      <c r="H235" s="282">
        <v>3115</v>
      </c>
      <c r="I235" s="282">
        <v>3115</v>
      </c>
      <c r="J235" s="282">
        <v>3115</v>
      </c>
      <c r="K235" s="282">
        <v>3115</v>
      </c>
      <c r="L235" s="282">
        <v>3115</v>
      </c>
      <c r="M235" s="282">
        <v>3115</v>
      </c>
      <c r="N235" s="282">
        <v>3115</v>
      </c>
      <c r="O235" s="282">
        <v>3115</v>
      </c>
      <c r="P235" s="282">
        <v>3115</v>
      </c>
      <c r="Q235" s="282">
        <v>3115</v>
      </c>
      <c r="R235" s="282">
        <v>3115</v>
      </c>
      <c r="S235" s="282">
        <v>3115</v>
      </c>
      <c r="T235" s="282">
        <f t="shared" si="57"/>
        <v>37380</v>
      </c>
      <c r="U235" s="329">
        <f t="shared" ref="U235" si="74">T236/T235*1</f>
        <v>1.078598180845372</v>
      </c>
      <c r="V235"/>
      <c r="W235"/>
      <c r="X235"/>
      <c r="Y235"/>
    </row>
    <row r="236" spans="1:25" ht="18" customHeight="1" x14ac:dyDescent="0.25">
      <c r="B236" s="335"/>
      <c r="C236" s="336"/>
      <c r="D236" s="336"/>
      <c r="E236" s="337"/>
      <c r="F236" s="510"/>
      <c r="G236" s="10" t="s">
        <v>43</v>
      </c>
      <c r="H236" s="281">
        <v>5506</v>
      </c>
      <c r="I236" s="281">
        <v>2506</v>
      </c>
      <c r="J236" s="281">
        <v>2732</v>
      </c>
      <c r="K236" s="281">
        <v>2944</v>
      </c>
      <c r="L236" s="281">
        <v>2768</v>
      </c>
      <c r="M236" s="281">
        <v>2508</v>
      </c>
      <c r="N236" s="284">
        <v>3288</v>
      </c>
      <c r="O236" s="284">
        <v>3330</v>
      </c>
      <c r="P236" s="284">
        <v>3473</v>
      </c>
      <c r="Q236" s="281">
        <v>3288</v>
      </c>
      <c r="R236" s="281">
        <v>3429</v>
      </c>
      <c r="S236" s="281">
        <v>4546</v>
      </c>
      <c r="T236" s="281">
        <f t="shared" si="57"/>
        <v>40318</v>
      </c>
      <c r="U236" s="345"/>
      <c r="V236"/>
      <c r="W236"/>
      <c r="X236"/>
      <c r="Y236"/>
    </row>
    <row r="237" spans="1:25" ht="45" customHeight="1" x14ac:dyDescent="0.25">
      <c r="B237" s="338"/>
      <c r="C237" s="339"/>
      <c r="D237" s="339"/>
      <c r="E237" s="340"/>
      <c r="F237" s="511"/>
      <c r="G237" s="211" t="s">
        <v>140</v>
      </c>
      <c r="H237" s="212">
        <f>H236/H235</f>
        <v>1.7675762439807383</v>
      </c>
      <c r="I237" s="319">
        <f t="shared" ref="I237:S237" si="75">I236/I235</f>
        <v>0.80449438202247192</v>
      </c>
      <c r="J237" s="319">
        <f t="shared" si="75"/>
        <v>0.87704654895666134</v>
      </c>
      <c r="K237" s="319">
        <f t="shared" si="75"/>
        <v>0.94510433386837878</v>
      </c>
      <c r="L237" s="319">
        <f t="shared" si="75"/>
        <v>0.88860353130016057</v>
      </c>
      <c r="M237" s="319">
        <f t="shared" si="75"/>
        <v>0.80513643659711076</v>
      </c>
      <c r="N237" s="319">
        <f t="shared" si="75"/>
        <v>1.05553772070626</v>
      </c>
      <c r="O237" s="319">
        <f t="shared" si="75"/>
        <v>1.0690208667736758</v>
      </c>
      <c r="P237" s="319">
        <f t="shared" si="75"/>
        <v>1.1149277688603532</v>
      </c>
      <c r="Q237" s="319">
        <f t="shared" si="75"/>
        <v>1.05553772070626</v>
      </c>
      <c r="R237" s="319">
        <f t="shared" si="75"/>
        <v>1.1008025682182985</v>
      </c>
      <c r="S237" s="319">
        <f t="shared" si="75"/>
        <v>1.4593900481540931</v>
      </c>
      <c r="T237" s="216"/>
      <c r="U237" s="330"/>
      <c r="V237"/>
      <c r="W237"/>
      <c r="X237"/>
      <c r="Y237"/>
    </row>
    <row r="238" spans="1:25" ht="18" customHeight="1" x14ac:dyDescent="0.25">
      <c r="B238" s="332" t="s">
        <v>313</v>
      </c>
      <c r="C238" s="333"/>
      <c r="D238" s="333"/>
      <c r="E238" s="334"/>
      <c r="F238" s="509" t="s">
        <v>69</v>
      </c>
      <c r="G238" s="9" t="s">
        <v>25</v>
      </c>
      <c r="H238" s="282">
        <v>700</v>
      </c>
      <c r="I238" s="282">
        <v>650</v>
      </c>
      <c r="J238" s="282">
        <v>650</v>
      </c>
      <c r="K238" s="282">
        <v>650</v>
      </c>
      <c r="L238" s="282">
        <v>650</v>
      </c>
      <c r="M238" s="282">
        <v>600</v>
      </c>
      <c r="N238" s="282">
        <v>600</v>
      </c>
      <c r="O238" s="282">
        <v>600</v>
      </c>
      <c r="P238" s="282">
        <v>500</v>
      </c>
      <c r="Q238" s="282">
        <v>500</v>
      </c>
      <c r="R238" s="282">
        <v>600</v>
      </c>
      <c r="S238" s="282">
        <v>700</v>
      </c>
      <c r="T238" s="282">
        <f>SUM(H238:S238)</f>
        <v>7400</v>
      </c>
      <c r="U238" s="329">
        <f>T239/T238*1</f>
        <v>1.8672972972972972</v>
      </c>
      <c r="V238"/>
      <c r="W238"/>
      <c r="X238"/>
      <c r="Y238"/>
    </row>
    <row r="239" spans="1:25" ht="18" customHeight="1" x14ac:dyDescent="0.25">
      <c r="A239" s="248"/>
      <c r="B239" s="335"/>
      <c r="C239" s="336"/>
      <c r="D239" s="336"/>
      <c r="E239" s="337"/>
      <c r="F239" s="510"/>
      <c r="G239" s="10" t="s">
        <v>43</v>
      </c>
      <c r="H239" s="281">
        <v>2001</v>
      </c>
      <c r="I239" s="281">
        <v>1058</v>
      </c>
      <c r="J239" s="281">
        <v>766</v>
      </c>
      <c r="K239" s="281">
        <v>1138</v>
      </c>
      <c r="L239" s="281">
        <v>890</v>
      </c>
      <c r="M239" s="281">
        <v>782</v>
      </c>
      <c r="N239" s="284">
        <v>809</v>
      </c>
      <c r="O239" s="284">
        <v>1277</v>
      </c>
      <c r="P239" s="284">
        <v>1128</v>
      </c>
      <c r="Q239" s="281">
        <v>1329</v>
      </c>
      <c r="R239" s="281">
        <v>1064</v>
      </c>
      <c r="S239" s="281">
        <v>1576</v>
      </c>
      <c r="T239" s="281">
        <f>SUM(H239:S239)</f>
        <v>13818</v>
      </c>
      <c r="U239" s="345"/>
      <c r="V239"/>
      <c r="W239"/>
      <c r="X239"/>
      <c r="Y239"/>
    </row>
    <row r="240" spans="1:25" ht="45" customHeight="1" x14ac:dyDescent="0.25">
      <c r="A240" s="248"/>
      <c r="B240" s="338"/>
      <c r="C240" s="339"/>
      <c r="D240" s="339"/>
      <c r="E240" s="340"/>
      <c r="F240" s="511"/>
      <c r="G240" s="211" t="s">
        <v>140</v>
      </c>
      <c r="H240" s="212">
        <f>H239/H238</f>
        <v>2.8585714285714285</v>
      </c>
      <c r="I240" s="319">
        <f t="shared" ref="I240:S240" si="76">I239/I238</f>
        <v>1.6276923076923078</v>
      </c>
      <c r="J240" s="319">
        <f t="shared" si="76"/>
        <v>1.1784615384615384</v>
      </c>
      <c r="K240" s="319">
        <f t="shared" si="76"/>
        <v>1.7507692307692309</v>
      </c>
      <c r="L240" s="319">
        <f t="shared" si="76"/>
        <v>1.3692307692307693</v>
      </c>
      <c r="M240" s="319">
        <f t="shared" si="76"/>
        <v>1.3033333333333332</v>
      </c>
      <c r="N240" s="319">
        <f t="shared" si="76"/>
        <v>1.3483333333333334</v>
      </c>
      <c r="O240" s="319">
        <f t="shared" si="76"/>
        <v>2.1283333333333334</v>
      </c>
      <c r="P240" s="319">
        <f t="shared" si="76"/>
        <v>2.2559999999999998</v>
      </c>
      <c r="Q240" s="319">
        <f t="shared" si="76"/>
        <v>2.6579999999999999</v>
      </c>
      <c r="R240" s="319">
        <f t="shared" si="76"/>
        <v>1.7733333333333334</v>
      </c>
      <c r="S240" s="319">
        <f t="shared" si="76"/>
        <v>2.2514285714285713</v>
      </c>
      <c r="T240" s="216"/>
      <c r="U240" s="330"/>
      <c r="V240"/>
      <c r="W240"/>
      <c r="X240"/>
      <c r="Y240"/>
    </row>
    <row r="241" spans="2:25" ht="18" customHeight="1" x14ac:dyDescent="0.25">
      <c r="B241" s="500" t="s">
        <v>314</v>
      </c>
      <c r="C241" s="333"/>
      <c r="D241" s="333"/>
      <c r="E241" s="334"/>
      <c r="F241" s="509" t="s">
        <v>69</v>
      </c>
      <c r="G241" s="9" t="s">
        <v>25</v>
      </c>
      <c r="H241" s="282">
        <v>4143</v>
      </c>
      <c r="I241" s="282">
        <v>4143</v>
      </c>
      <c r="J241" s="282">
        <v>4143</v>
      </c>
      <c r="K241" s="282">
        <v>4143</v>
      </c>
      <c r="L241" s="282">
        <v>4143</v>
      </c>
      <c r="M241" s="282">
        <v>4143</v>
      </c>
      <c r="N241" s="282">
        <v>4143</v>
      </c>
      <c r="O241" s="282">
        <v>4143</v>
      </c>
      <c r="P241" s="282">
        <v>4143</v>
      </c>
      <c r="Q241" s="282">
        <v>4143</v>
      </c>
      <c r="R241" s="282">
        <v>4143</v>
      </c>
      <c r="S241" s="282">
        <v>4143</v>
      </c>
      <c r="T241" s="282">
        <f t="shared" si="57"/>
        <v>49716</v>
      </c>
      <c r="U241" s="329">
        <f>T242/T241*1</f>
        <v>1.4484069514844315</v>
      </c>
      <c r="V241"/>
      <c r="W241"/>
      <c r="X241"/>
      <c r="Y241"/>
    </row>
    <row r="242" spans="2:25" ht="18" customHeight="1" x14ac:dyDescent="0.25">
      <c r="B242" s="335"/>
      <c r="C242" s="336"/>
      <c r="D242" s="336"/>
      <c r="E242" s="337"/>
      <c r="F242" s="510"/>
      <c r="G242" s="10" t="s">
        <v>43</v>
      </c>
      <c r="H242" s="281">
        <v>6389</v>
      </c>
      <c r="I242" s="281">
        <v>4276</v>
      </c>
      <c r="J242" s="281">
        <v>4764</v>
      </c>
      <c r="K242" s="281">
        <v>7053</v>
      </c>
      <c r="L242" s="281">
        <v>4356</v>
      </c>
      <c r="M242" s="281">
        <v>3360</v>
      </c>
      <c r="N242" s="284">
        <v>6158</v>
      </c>
      <c r="O242" s="284">
        <v>8238</v>
      </c>
      <c r="P242" s="284">
        <v>5136</v>
      </c>
      <c r="Q242" s="281">
        <v>5813</v>
      </c>
      <c r="R242" s="281">
        <v>7042</v>
      </c>
      <c r="S242" s="281">
        <v>9424</v>
      </c>
      <c r="T242" s="281">
        <f t="shared" si="57"/>
        <v>72009</v>
      </c>
      <c r="U242" s="345"/>
      <c r="V242"/>
      <c r="W242"/>
      <c r="X242"/>
      <c r="Y242"/>
    </row>
    <row r="243" spans="2:25" ht="48.75" customHeight="1" x14ac:dyDescent="0.25">
      <c r="B243" s="338"/>
      <c r="C243" s="339"/>
      <c r="D243" s="339"/>
      <c r="E243" s="340"/>
      <c r="F243" s="511"/>
      <c r="G243" s="211" t="s">
        <v>140</v>
      </c>
      <c r="H243" s="212">
        <f>H242/H241</f>
        <v>1.5421192372676804</v>
      </c>
      <c r="I243" s="319">
        <f t="shared" ref="I243:S243" si="77">I242/I241</f>
        <v>1.0321023412985759</v>
      </c>
      <c r="J243" s="319">
        <f t="shared" si="77"/>
        <v>1.1498913830557567</v>
      </c>
      <c r="K243" s="319">
        <f t="shared" si="77"/>
        <v>1.7023895727733527</v>
      </c>
      <c r="L243" s="319">
        <f t="shared" si="77"/>
        <v>1.0514120202751629</v>
      </c>
      <c r="M243" s="319">
        <f t="shared" si="77"/>
        <v>0.8110065170166546</v>
      </c>
      <c r="N243" s="319">
        <f t="shared" si="77"/>
        <v>1.4863625392227855</v>
      </c>
      <c r="O243" s="319">
        <f t="shared" si="77"/>
        <v>1.9884141926140477</v>
      </c>
      <c r="P243" s="319">
        <f t="shared" si="77"/>
        <v>1.2396813902968864</v>
      </c>
      <c r="Q243" s="319">
        <f t="shared" si="77"/>
        <v>1.403089548636254</v>
      </c>
      <c r="R243" s="319">
        <f t="shared" si="77"/>
        <v>1.699734491914072</v>
      </c>
      <c r="S243" s="319">
        <f t="shared" si="77"/>
        <v>2.2746801834419501</v>
      </c>
      <c r="T243" s="216"/>
      <c r="U243" s="330"/>
      <c r="V243"/>
      <c r="W243"/>
      <c r="X243"/>
      <c r="Y243"/>
    </row>
    <row r="244" spans="2:25" ht="18" customHeight="1" x14ac:dyDescent="0.25">
      <c r="B244" s="500" t="s">
        <v>315</v>
      </c>
      <c r="C244" s="501"/>
      <c r="D244" s="501"/>
      <c r="E244" s="502"/>
      <c r="F244" s="509" t="s">
        <v>69</v>
      </c>
      <c r="G244" s="9" t="s">
        <v>25</v>
      </c>
      <c r="H244" s="282">
        <v>6147</v>
      </c>
      <c r="I244" s="282">
        <v>6147</v>
      </c>
      <c r="J244" s="282">
        <v>6147</v>
      </c>
      <c r="K244" s="282">
        <v>6147</v>
      </c>
      <c r="L244" s="282">
        <v>6147</v>
      </c>
      <c r="M244" s="282">
        <v>6147</v>
      </c>
      <c r="N244" s="282">
        <v>6147</v>
      </c>
      <c r="O244" s="282">
        <v>6147</v>
      </c>
      <c r="P244" s="282">
        <v>6147</v>
      </c>
      <c r="Q244" s="282">
        <v>6147</v>
      </c>
      <c r="R244" s="282">
        <v>6147</v>
      </c>
      <c r="S244" s="282">
        <v>6147</v>
      </c>
      <c r="T244" s="282">
        <f t="shared" si="57"/>
        <v>73764</v>
      </c>
      <c r="U244" s="329">
        <f t="shared" ref="U244" si="78">T245/T244*1</f>
        <v>0.91792744428176343</v>
      </c>
      <c r="V244"/>
      <c r="W244"/>
      <c r="X244"/>
      <c r="Y244"/>
    </row>
    <row r="245" spans="2:25" ht="18" customHeight="1" x14ac:dyDescent="0.25">
      <c r="B245" s="503"/>
      <c r="C245" s="504"/>
      <c r="D245" s="504"/>
      <c r="E245" s="505"/>
      <c r="F245" s="510"/>
      <c r="G245" s="10" t="s">
        <v>43</v>
      </c>
      <c r="H245" s="281">
        <v>6157</v>
      </c>
      <c r="I245" s="281">
        <v>6162</v>
      </c>
      <c r="J245" s="281">
        <v>5902</v>
      </c>
      <c r="K245" s="281">
        <v>6108</v>
      </c>
      <c r="L245" s="281">
        <v>4790</v>
      </c>
      <c r="M245" s="281">
        <v>4919</v>
      </c>
      <c r="N245" s="284">
        <v>5390</v>
      </c>
      <c r="O245" s="284">
        <v>5790</v>
      </c>
      <c r="P245" s="284">
        <v>6034</v>
      </c>
      <c r="Q245" s="281">
        <v>5440</v>
      </c>
      <c r="R245" s="281">
        <v>5550</v>
      </c>
      <c r="S245" s="281">
        <v>5468</v>
      </c>
      <c r="T245" s="281">
        <f t="shared" si="57"/>
        <v>67710</v>
      </c>
      <c r="U245" s="345"/>
      <c r="V245"/>
      <c r="W245"/>
      <c r="X245"/>
      <c r="Y245"/>
    </row>
    <row r="246" spans="2:25" ht="48" customHeight="1" x14ac:dyDescent="0.25">
      <c r="B246" s="506"/>
      <c r="C246" s="507"/>
      <c r="D246" s="507"/>
      <c r="E246" s="508"/>
      <c r="F246" s="511"/>
      <c r="G246" s="211" t="s">
        <v>140</v>
      </c>
      <c r="H246" s="212">
        <f>H245/H244</f>
        <v>1.0016268098259313</v>
      </c>
      <c r="I246" s="319">
        <f t="shared" ref="I246:S246" si="79">I245/I244</f>
        <v>1.0024402147388971</v>
      </c>
      <c r="J246" s="319">
        <f t="shared" si="79"/>
        <v>0.96014315926468197</v>
      </c>
      <c r="K246" s="319">
        <f t="shared" si="79"/>
        <v>0.99365544167886777</v>
      </c>
      <c r="L246" s="319">
        <f t="shared" si="79"/>
        <v>0.77924190662111603</v>
      </c>
      <c r="M246" s="319">
        <f t="shared" si="79"/>
        <v>0.80022775337563035</v>
      </c>
      <c r="N246" s="319">
        <f t="shared" si="79"/>
        <v>0.87685049617699695</v>
      </c>
      <c r="O246" s="319">
        <f t="shared" si="79"/>
        <v>0.94192288921425082</v>
      </c>
      <c r="P246" s="319">
        <f t="shared" si="79"/>
        <v>0.98161704896697577</v>
      </c>
      <c r="Q246" s="319">
        <f t="shared" si="79"/>
        <v>0.8849845453066536</v>
      </c>
      <c r="R246" s="319">
        <f t="shared" si="79"/>
        <v>0.90287945339189846</v>
      </c>
      <c r="S246" s="319">
        <f t="shared" si="79"/>
        <v>0.88953961281926142</v>
      </c>
      <c r="T246" s="216"/>
      <c r="U246" s="330"/>
      <c r="V246"/>
      <c r="W246"/>
      <c r="X246"/>
      <c r="Y246"/>
    </row>
    <row r="247" spans="2:25" ht="18" customHeight="1" x14ac:dyDescent="0.25">
      <c r="B247" s="500" t="s">
        <v>316</v>
      </c>
      <c r="C247" s="501"/>
      <c r="D247" s="501"/>
      <c r="E247" s="502"/>
      <c r="F247" s="509" t="s">
        <v>69</v>
      </c>
      <c r="G247" s="9" t="s">
        <v>25</v>
      </c>
      <c r="H247" s="282">
        <v>3352</v>
      </c>
      <c r="I247" s="282">
        <v>3352</v>
      </c>
      <c r="J247" s="282">
        <v>3352</v>
      </c>
      <c r="K247" s="282">
        <v>3352</v>
      </c>
      <c r="L247" s="282">
        <v>3352</v>
      </c>
      <c r="M247" s="282">
        <v>3352</v>
      </c>
      <c r="N247" s="282">
        <v>3352</v>
      </c>
      <c r="O247" s="282">
        <v>3352</v>
      </c>
      <c r="P247" s="282">
        <v>3352</v>
      </c>
      <c r="Q247" s="282">
        <v>3352</v>
      </c>
      <c r="R247" s="282">
        <v>3352</v>
      </c>
      <c r="S247" s="282">
        <v>3352</v>
      </c>
      <c r="T247" s="282">
        <f t="shared" si="57"/>
        <v>40224</v>
      </c>
      <c r="U247" s="329">
        <f t="shared" ref="U247" si="80">T248/T247*1</f>
        <v>1.0177257358790772</v>
      </c>
      <c r="V247"/>
      <c r="W247"/>
      <c r="X247"/>
      <c r="Y247"/>
    </row>
    <row r="248" spans="2:25" ht="18" customHeight="1" x14ac:dyDescent="0.25">
      <c r="B248" s="503"/>
      <c r="C248" s="504"/>
      <c r="D248" s="504"/>
      <c r="E248" s="505"/>
      <c r="F248" s="510"/>
      <c r="G248" s="10" t="s">
        <v>43</v>
      </c>
      <c r="H248" s="286">
        <v>4207</v>
      </c>
      <c r="I248" s="286">
        <v>2773</v>
      </c>
      <c r="J248" s="286">
        <v>2940</v>
      </c>
      <c r="K248" s="286">
        <v>3004</v>
      </c>
      <c r="L248" s="286">
        <v>2773</v>
      </c>
      <c r="M248" s="286">
        <v>2778</v>
      </c>
      <c r="N248" s="287">
        <v>3719</v>
      </c>
      <c r="O248" s="287">
        <v>3740</v>
      </c>
      <c r="P248" s="287">
        <v>2367</v>
      </c>
      <c r="Q248" s="286">
        <v>3490</v>
      </c>
      <c r="R248" s="286">
        <v>3524</v>
      </c>
      <c r="S248" s="286">
        <v>5622</v>
      </c>
      <c r="T248" s="281">
        <f t="shared" si="57"/>
        <v>40937</v>
      </c>
      <c r="U248" s="345"/>
    </row>
    <row r="249" spans="2:25" ht="45" customHeight="1" x14ac:dyDescent="0.25">
      <c r="B249" s="506"/>
      <c r="C249" s="507"/>
      <c r="D249" s="507"/>
      <c r="E249" s="508"/>
      <c r="F249" s="511"/>
      <c r="G249" s="211" t="s">
        <v>140</v>
      </c>
      <c r="H249" s="212">
        <f>H248/H247</f>
        <v>1.255071599045346</v>
      </c>
      <c r="I249" s="319">
        <f t="shared" ref="I249:S249" si="81">I248/I247</f>
        <v>0.82726730310262531</v>
      </c>
      <c r="J249" s="319">
        <f t="shared" si="81"/>
        <v>0.87708830548926009</v>
      </c>
      <c r="K249" s="319">
        <f t="shared" si="81"/>
        <v>0.89618138424821003</v>
      </c>
      <c r="L249" s="319">
        <f t="shared" si="81"/>
        <v>0.82726730310262531</v>
      </c>
      <c r="M249" s="319">
        <f t="shared" si="81"/>
        <v>0.82875894988066823</v>
      </c>
      <c r="N249" s="319">
        <f t="shared" si="81"/>
        <v>1.1094868735083532</v>
      </c>
      <c r="O249" s="319">
        <f t="shared" si="81"/>
        <v>1.1157517899761336</v>
      </c>
      <c r="P249" s="319">
        <f t="shared" si="81"/>
        <v>0.70614558472553701</v>
      </c>
      <c r="Q249" s="319">
        <f t="shared" si="81"/>
        <v>1.0411694510739857</v>
      </c>
      <c r="R249" s="319">
        <f t="shared" si="81"/>
        <v>1.0513126491646778</v>
      </c>
      <c r="S249" s="319">
        <f t="shared" si="81"/>
        <v>1.6772076372315037</v>
      </c>
      <c r="T249" s="216"/>
      <c r="U249" s="330"/>
    </row>
    <row r="250" spans="2:25" ht="18" customHeight="1" x14ac:dyDescent="0.25">
      <c r="B250" s="332" t="s">
        <v>317</v>
      </c>
      <c r="C250" s="333"/>
      <c r="D250" s="333"/>
      <c r="E250" s="333"/>
      <c r="F250" s="509" t="s">
        <v>69</v>
      </c>
      <c r="G250" s="9" t="s">
        <v>25</v>
      </c>
      <c r="H250" s="282">
        <v>1960</v>
      </c>
      <c r="I250" s="282">
        <v>1960</v>
      </c>
      <c r="J250" s="282">
        <v>1960</v>
      </c>
      <c r="K250" s="282">
        <v>1960</v>
      </c>
      <c r="L250" s="282">
        <v>1960</v>
      </c>
      <c r="M250" s="282">
        <v>1960</v>
      </c>
      <c r="N250" s="282">
        <v>1960</v>
      </c>
      <c r="O250" s="282">
        <v>1960</v>
      </c>
      <c r="P250" s="282">
        <v>1960</v>
      </c>
      <c r="Q250" s="282">
        <v>1960</v>
      </c>
      <c r="R250" s="282">
        <v>1960</v>
      </c>
      <c r="S250" s="282">
        <v>1960</v>
      </c>
      <c r="T250" s="282">
        <f t="shared" si="57"/>
        <v>23520</v>
      </c>
      <c r="U250" s="329">
        <f t="shared" ref="U250" si="82">T251/T250*1</f>
        <v>1.2451955782312925</v>
      </c>
    </row>
    <row r="251" spans="2:25" ht="18" customHeight="1" x14ac:dyDescent="0.25">
      <c r="B251" s="335"/>
      <c r="C251" s="336"/>
      <c r="D251" s="336"/>
      <c r="E251" s="336"/>
      <c r="F251" s="510"/>
      <c r="G251" s="10" t="s">
        <v>43</v>
      </c>
      <c r="H251" s="281">
        <v>3263</v>
      </c>
      <c r="I251" s="281">
        <v>2255</v>
      </c>
      <c r="J251" s="281">
        <v>2081</v>
      </c>
      <c r="K251" s="281">
        <v>1981</v>
      </c>
      <c r="L251" s="281">
        <v>1966</v>
      </c>
      <c r="M251" s="281">
        <v>1867</v>
      </c>
      <c r="N251" s="284">
        <v>2217</v>
      </c>
      <c r="O251" s="284">
        <v>2728</v>
      </c>
      <c r="P251" s="284">
        <v>2858</v>
      </c>
      <c r="Q251" s="281">
        <v>2466</v>
      </c>
      <c r="R251" s="281">
        <v>2825</v>
      </c>
      <c r="S251" s="281">
        <v>2780</v>
      </c>
      <c r="T251" s="281">
        <f t="shared" si="57"/>
        <v>29287</v>
      </c>
      <c r="U251" s="345"/>
    </row>
    <row r="252" spans="2:25" ht="45" customHeight="1" x14ac:dyDescent="0.25">
      <c r="B252" s="338"/>
      <c r="C252" s="339"/>
      <c r="D252" s="339"/>
      <c r="E252" s="339"/>
      <c r="F252" s="511"/>
      <c r="G252" s="211" t="s">
        <v>140</v>
      </c>
      <c r="H252" s="212">
        <f>H251/H250</f>
        <v>1.6647959183673469</v>
      </c>
      <c r="I252" s="319">
        <f t="shared" ref="I252:S252" si="83">I251/I250</f>
        <v>1.1505102040816326</v>
      </c>
      <c r="J252" s="319">
        <f t="shared" si="83"/>
        <v>1.0617346938775509</v>
      </c>
      <c r="K252" s="319">
        <f t="shared" si="83"/>
        <v>1.0107142857142857</v>
      </c>
      <c r="L252" s="319">
        <f t="shared" si="83"/>
        <v>1.0030612244897958</v>
      </c>
      <c r="M252" s="319">
        <f t="shared" si="83"/>
        <v>0.95255102040816331</v>
      </c>
      <c r="N252" s="319">
        <f t="shared" si="83"/>
        <v>1.1311224489795919</v>
      </c>
      <c r="O252" s="319">
        <f t="shared" si="83"/>
        <v>1.3918367346938776</v>
      </c>
      <c r="P252" s="319">
        <f t="shared" si="83"/>
        <v>1.4581632653061225</v>
      </c>
      <c r="Q252" s="319">
        <f t="shared" si="83"/>
        <v>1.2581632653061225</v>
      </c>
      <c r="R252" s="319">
        <f t="shared" si="83"/>
        <v>1.4413265306122449</v>
      </c>
      <c r="S252" s="319">
        <f t="shared" si="83"/>
        <v>1.4183673469387754</v>
      </c>
      <c r="T252" s="216"/>
      <c r="U252" s="330"/>
    </row>
    <row r="253" spans="2:25" ht="31.5" customHeight="1" x14ac:dyDescent="0.25">
      <c r="B253" s="753" t="s">
        <v>119</v>
      </c>
      <c r="C253" s="753"/>
      <c r="D253" s="753"/>
      <c r="E253" s="753"/>
      <c r="F253" s="753"/>
      <c r="G253" s="9" t="s">
        <v>25</v>
      </c>
      <c r="H253" s="145">
        <f t="shared" ref="H253:S254" si="84">SUM(H205,H208,H211,H214,H217,H220,H223,H226,H229,H232,H235,H238,H241,H244,H247,H250)</f>
        <v>41465</v>
      </c>
      <c r="I253" s="145">
        <f t="shared" si="84"/>
        <v>41425</v>
      </c>
      <c r="J253" s="145">
        <f t="shared" si="84"/>
        <v>41400</v>
      </c>
      <c r="K253" s="145">
        <f t="shared" si="84"/>
        <v>41400</v>
      </c>
      <c r="L253" s="145">
        <f t="shared" si="84"/>
        <v>41385</v>
      </c>
      <c r="M253" s="145">
        <f t="shared" si="84"/>
        <v>41336</v>
      </c>
      <c r="N253" s="145">
        <f t="shared" si="84"/>
        <v>41335</v>
      </c>
      <c r="O253" s="145">
        <f t="shared" si="84"/>
        <v>41335</v>
      </c>
      <c r="P253" s="145">
        <f t="shared" si="84"/>
        <v>41250</v>
      </c>
      <c r="Q253" s="145">
        <f t="shared" si="84"/>
        <v>41250</v>
      </c>
      <c r="R253" s="145">
        <f t="shared" si="84"/>
        <v>41365</v>
      </c>
      <c r="S253" s="145">
        <f t="shared" si="84"/>
        <v>41465</v>
      </c>
      <c r="T253" s="145">
        <f>SUM(H253:S253)</f>
        <v>496411</v>
      </c>
      <c r="U253" s="754">
        <f>T254/T253</f>
        <v>1.0567251732939036</v>
      </c>
    </row>
    <row r="254" spans="2:25" ht="31.5" customHeight="1" x14ac:dyDescent="0.25">
      <c r="B254" s="753"/>
      <c r="C254" s="753"/>
      <c r="D254" s="753"/>
      <c r="E254" s="753"/>
      <c r="F254" s="753"/>
      <c r="G254" s="10" t="s">
        <v>43</v>
      </c>
      <c r="H254" s="130">
        <f t="shared" ref="H254:M254" si="85">SUM(H206,H209,H212,H215,H218,H221,H224,H227,H230,H233,H236,H239,H242,H245,H248,H251)</f>
        <v>48965</v>
      </c>
      <c r="I254" s="130">
        <f t="shared" si="85"/>
        <v>39540</v>
      </c>
      <c r="J254" s="130">
        <f t="shared" si="85"/>
        <v>40505</v>
      </c>
      <c r="K254" s="130">
        <f t="shared" si="85"/>
        <v>42992</v>
      </c>
      <c r="L254" s="130">
        <f t="shared" si="85"/>
        <v>41387</v>
      </c>
      <c r="M254" s="130">
        <f t="shared" si="85"/>
        <v>37093</v>
      </c>
      <c r="N254" s="130">
        <f t="shared" si="84"/>
        <v>44251</v>
      </c>
      <c r="O254" s="130">
        <f t="shared" si="84"/>
        <v>47509</v>
      </c>
      <c r="P254" s="130">
        <f>SUM(P206,P209,P212,P215,P218,P221,P224,P227,P230,P233,P236,P239,P242,P245,P248,P251)</f>
        <v>43741</v>
      </c>
      <c r="Q254" s="130">
        <f t="shared" si="84"/>
        <v>44016</v>
      </c>
      <c r="R254" s="130">
        <f t="shared" si="84"/>
        <v>44246</v>
      </c>
      <c r="S254" s="130">
        <f t="shared" si="84"/>
        <v>50325</v>
      </c>
      <c r="T254" s="145">
        <f>SUM(H254:S254)</f>
        <v>524570</v>
      </c>
      <c r="U254" s="754"/>
    </row>
    <row r="255" spans="2:25" ht="31.5" customHeight="1" x14ac:dyDescent="0.25">
      <c r="B255" s="753"/>
      <c r="C255" s="753"/>
      <c r="D255" s="753"/>
      <c r="E255" s="753"/>
      <c r="F255" s="753"/>
      <c r="G255" s="180" t="s">
        <v>140</v>
      </c>
      <c r="H255" s="226">
        <f t="shared" ref="H255:S255" si="86">H254/H253*1</f>
        <v>1.1808754371156398</v>
      </c>
      <c r="I255" s="226">
        <f t="shared" si="86"/>
        <v>0.95449607724803864</v>
      </c>
      <c r="J255" s="226">
        <f t="shared" si="86"/>
        <v>0.97838164251207727</v>
      </c>
      <c r="K255" s="226">
        <f t="shared" si="86"/>
        <v>1.0384541062801933</v>
      </c>
      <c r="L255" s="226">
        <f t="shared" si="86"/>
        <v>1.0000483266884137</v>
      </c>
      <c r="M255" s="226">
        <f t="shared" si="86"/>
        <v>0.89735339655506097</v>
      </c>
      <c r="N255" s="226">
        <f t="shared" si="86"/>
        <v>1.0705455425184469</v>
      </c>
      <c r="O255" s="226">
        <f t="shared" si="86"/>
        <v>1.1493649449618968</v>
      </c>
      <c r="P255" s="226">
        <f t="shared" si="86"/>
        <v>1.0603878787878789</v>
      </c>
      <c r="Q255" s="320">
        <f t="shared" si="86"/>
        <v>1.0670545454545455</v>
      </c>
      <c r="R255" s="320">
        <f t="shared" si="86"/>
        <v>1.069648253354285</v>
      </c>
      <c r="S255" s="320">
        <f t="shared" si="86"/>
        <v>1.2136741830459423</v>
      </c>
      <c r="T255" s="230"/>
      <c r="U255" s="754"/>
    </row>
    <row r="256" spans="2:25" ht="94.5" customHeight="1" x14ac:dyDescent="0.25">
      <c r="B256" s="402" t="s">
        <v>145</v>
      </c>
      <c r="C256" s="492"/>
      <c r="D256" s="492"/>
      <c r="E256" s="492"/>
      <c r="F256" s="492"/>
      <c r="G256" s="492"/>
      <c r="H256" s="492"/>
      <c r="I256" s="492"/>
      <c r="J256" s="492"/>
      <c r="K256" s="492"/>
      <c r="L256" s="492"/>
      <c r="M256" s="492"/>
      <c r="N256" s="492"/>
      <c r="O256" s="492"/>
      <c r="P256" s="492"/>
      <c r="Q256" s="492"/>
      <c r="R256" s="492"/>
      <c r="S256" s="492"/>
      <c r="T256" s="492"/>
      <c r="U256" s="493"/>
    </row>
    <row r="257" spans="1:25" ht="20.25" x14ac:dyDescent="0.25">
      <c r="B257" s="494" t="s">
        <v>100</v>
      </c>
      <c r="C257" s="495"/>
      <c r="D257" s="495"/>
      <c r="E257" s="495"/>
      <c r="F257" s="495"/>
      <c r="G257" s="495"/>
      <c r="H257" s="495"/>
      <c r="I257" s="495"/>
      <c r="J257" s="495"/>
      <c r="K257" s="495"/>
      <c r="L257" s="495"/>
      <c r="M257" s="495"/>
      <c r="N257" s="495"/>
      <c r="O257" s="495"/>
      <c r="P257" s="495"/>
      <c r="Q257" s="495"/>
      <c r="R257" s="495"/>
      <c r="S257" s="495"/>
      <c r="T257" s="495"/>
      <c r="U257" s="496"/>
    </row>
    <row r="258" spans="1:25" s="73" customFormat="1" ht="30" customHeight="1" x14ac:dyDescent="0.25">
      <c r="A258" s="243"/>
      <c r="B258" s="58" t="s">
        <v>16</v>
      </c>
      <c r="C258" s="497" t="s">
        <v>17</v>
      </c>
      <c r="D258" s="498"/>
      <c r="E258" s="499"/>
      <c r="F258" s="58" t="s">
        <v>18</v>
      </c>
      <c r="G258" s="58" t="s">
        <v>20</v>
      </c>
      <c r="H258" s="497" t="s">
        <v>134</v>
      </c>
      <c r="I258" s="498"/>
      <c r="J258" s="498"/>
      <c r="K258" s="498"/>
      <c r="L258" s="498"/>
      <c r="M258" s="498"/>
      <c r="N258" s="499"/>
      <c r="O258" s="497" t="s">
        <v>21</v>
      </c>
      <c r="P258" s="498"/>
      <c r="Q258" s="498"/>
      <c r="R258" s="498"/>
      <c r="S258" s="499"/>
      <c r="T258" s="497" t="s">
        <v>22</v>
      </c>
      <c r="U258" s="499"/>
      <c r="V258" s="194"/>
      <c r="W258" s="194"/>
      <c r="X258" s="194"/>
      <c r="Y258" s="194"/>
    </row>
    <row r="259" spans="1:25" ht="69.75" customHeight="1" x14ac:dyDescent="0.25">
      <c r="B259" s="44" t="s">
        <v>73</v>
      </c>
      <c r="C259" s="479" t="s">
        <v>72</v>
      </c>
      <c r="D259" s="480"/>
      <c r="E259" s="481"/>
      <c r="F259" s="44" t="s">
        <v>113</v>
      </c>
      <c r="G259" s="116" t="s">
        <v>23</v>
      </c>
      <c r="H259" s="482" t="s">
        <v>24</v>
      </c>
      <c r="I259" s="483"/>
      <c r="J259" s="483"/>
      <c r="K259" s="483"/>
      <c r="L259" s="483"/>
      <c r="M259" s="483"/>
      <c r="N259" s="484"/>
      <c r="O259" s="482" t="s">
        <v>46</v>
      </c>
      <c r="P259" s="483"/>
      <c r="Q259" s="483"/>
      <c r="R259" s="483"/>
      <c r="S259" s="484"/>
      <c r="T259" s="485">
        <f>U262</f>
        <v>0.5714285714285714</v>
      </c>
      <c r="U259" s="486"/>
    </row>
    <row r="260" spans="1:25" ht="18" x14ac:dyDescent="0.25">
      <c r="B260" s="487" t="s">
        <v>25</v>
      </c>
      <c r="C260" s="488"/>
      <c r="D260" s="488"/>
      <c r="E260" s="488"/>
      <c r="F260" s="488"/>
      <c r="G260" s="488"/>
      <c r="H260" s="488"/>
      <c r="I260" s="488"/>
      <c r="J260" s="488"/>
      <c r="K260" s="488"/>
      <c r="L260" s="488"/>
      <c r="M260" s="488"/>
      <c r="N260" s="488"/>
      <c r="O260" s="488"/>
      <c r="P260" s="488"/>
      <c r="Q260" s="488"/>
      <c r="R260" s="488"/>
      <c r="S260" s="488"/>
      <c r="T260" s="488"/>
      <c r="U260" s="489"/>
    </row>
    <row r="261" spans="1:25" ht="42.75" customHeight="1" x14ac:dyDescent="0.25">
      <c r="B261" s="178" t="s">
        <v>26</v>
      </c>
      <c r="C261" s="473" t="s">
        <v>27</v>
      </c>
      <c r="D261" s="474"/>
      <c r="E261" s="475"/>
      <c r="F261" s="178" t="s">
        <v>18</v>
      </c>
      <c r="G261" s="56" t="s">
        <v>25</v>
      </c>
      <c r="H261" s="178" t="s">
        <v>28</v>
      </c>
      <c r="I261" s="178" t="s">
        <v>29</v>
      </c>
      <c r="J261" s="178" t="s">
        <v>30</v>
      </c>
      <c r="K261" s="178" t="s">
        <v>31</v>
      </c>
      <c r="L261" s="178" t="s">
        <v>32</v>
      </c>
      <c r="M261" s="178" t="s">
        <v>33</v>
      </c>
      <c r="N261" s="178" t="s">
        <v>34</v>
      </c>
      <c r="O261" s="178" t="s">
        <v>35</v>
      </c>
      <c r="P261" s="178" t="s">
        <v>36</v>
      </c>
      <c r="Q261" s="178" t="s">
        <v>37</v>
      </c>
      <c r="R261" s="178" t="s">
        <v>38</v>
      </c>
      <c r="S261" s="178" t="s">
        <v>39</v>
      </c>
      <c r="T261" s="178" t="s">
        <v>40</v>
      </c>
      <c r="U261" s="178" t="s">
        <v>41</v>
      </c>
    </row>
    <row r="262" spans="1:25" ht="26.25" customHeight="1" x14ac:dyDescent="0.25">
      <c r="B262" s="61" t="s">
        <v>74</v>
      </c>
      <c r="C262" s="467" t="s">
        <v>75</v>
      </c>
      <c r="D262" s="468"/>
      <c r="E262" s="469"/>
      <c r="F262" s="61" t="s">
        <v>113</v>
      </c>
      <c r="G262" s="117">
        <f>T262</f>
        <v>84</v>
      </c>
      <c r="H262" s="137">
        <v>7</v>
      </c>
      <c r="I262" s="137">
        <v>7</v>
      </c>
      <c r="J262" s="137">
        <v>7</v>
      </c>
      <c r="K262" s="137">
        <v>7</v>
      </c>
      <c r="L262" s="137">
        <v>7</v>
      </c>
      <c r="M262" s="137">
        <v>7</v>
      </c>
      <c r="N262" s="137">
        <v>7</v>
      </c>
      <c r="O262" s="137">
        <v>7</v>
      </c>
      <c r="P262" s="137">
        <v>7</v>
      </c>
      <c r="Q262" s="137">
        <v>7</v>
      </c>
      <c r="R262" s="137">
        <v>7</v>
      </c>
      <c r="S262" s="137">
        <v>7</v>
      </c>
      <c r="T262" s="85">
        <f>SUM(H262:S262)</f>
        <v>84</v>
      </c>
      <c r="U262" s="465">
        <f>(T263/T262)</f>
        <v>0.5714285714285714</v>
      </c>
    </row>
    <row r="263" spans="1:25" ht="26.25" customHeight="1" x14ac:dyDescent="0.25">
      <c r="B263" s="61" t="s">
        <v>76</v>
      </c>
      <c r="C263" s="467" t="s">
        <v>77</v>
      </c>
      <c r="D263" s="468"/>
      <c r="E263" s="469"/>
      <c r="F263" s="61" t="s">
        <v>113</v>
      </c>
      <c r="G263" s="117">
        <f>T263</f>
        <v>48</v>
      </c>
      <c r="H263" s="137">
        <v>4</v>
      </c>
      <c r="I263" s="137">
        <v>4</v>
      </c>
      <c r="J263" s="137">
        <v>4</v>
      </c>
      <c r="K263" s="137">
        <v>4</v>
      </c>
      <c r="L263" s="137">
        <v>4</v>
      </c>
      <c r="M263" s="137">
        <v>4</v>
      </c>
      <c r="N263" s="137">
        <v>4</v>
      </c>
      <c r="O263" s="137">
        <v>4</v>
      </c>
      <c r="P263" s="137">
        <v>4</v>
      </c>
      <c r="Q263" s="137">
        <v>4</v>
      </c>
      <c r="R263" s="137">
        <v>4</v>
      </c>
      <c r="S263" s="137">
        <v>4</v>
      </c>
      <c r="T263" s="85">
        <f>SUM(H263:S263)</f>
        <v>48</v>
      </c>
      <c r="U263" s="466"/>
    </row>
    <row r="264" spans="1:25" ht="16.5" x14ac:dyDescent="0.25">
      <c r="B264" s="470" t="s">
        <v>43</v>
      </c>
      <c r="C264" s="471"/>
      <c r="D264" s="471"/>
      <c r="E264" s="471"/>
      <c r="F264" s="471"/>
      <c r="G264" s="471"/>
      <c r="H264" s="471"/>
      <c r="I264" s="471"/>
      <c r="J264" s="471"/>
      <c r="K264" s="471"/>
      <c r="L264" s="471"/>
      <c r="M264" s="471"/>
      <c r="N264" s="471"/>
      <c r="O264" s="471"/>
      <c r="P264" s="471"/>
      <c r="Q264" s="471"/>
      <c r="R264" s="471"/>
      <c r="S264" s="471"/>
      <c r="T264" s="471"/>
      <c r="U264" s="472"/>
    </row>
    <row r="265" spans="1:25" ht="15.75" x14ac:dyDescent="0.25">
      <c r="B265" s="178" t="s">
        <v>26</v>
      </c>
      <c r="C265" s="473" t="s">
        <v>27</v>
      </c>
      <c r="D265" s="474"/>
      <c r="E265" s="475"/>
      <c r="F265" s="178" t="s">
        <v>18</v>
      </c>
      <c r="G265" s="56" t="s">
        <v>43</v>
      </c>
      <c r="H265" s="178" t="s">
        <v>28</v>
      </c>
      <c r="I265" s="178" t="s">
        <v>29</v>
      </c>
      <c r="J265" s="178" t="s">
        <v>30</v>
      </c>
      <c r="K265" s="178" t="s">
        <v>31</v>
      </c>
      <c r="L265" s="178" t="s">
        <v>32</v>
      </c>
      <c r="M265" s="178" t="s">
        <v>33</v>
      </c>
      <c r="N265" s="178" t="s">
        <v>34</v>
      </c>
      <c r="O265" s="178" t="s">
        <v>35</v>
      </c>
      <c r="P265" s="178" t="s">
        <v>36</v>
      </c>
      <c r="Q265" s="178" t="s">
        <v>37</v>
      </c>
      <c r="R265" s="178" t="s">
        <v>38</v>
      </c>
      <c r="S265" s="178" t="s">
        <v>39</v>
      </c>
      <c r="T265" s="178" t="s">
        <v>40</v>
      </c>
      <c r="U265" s="71" t="s">
        <v>41</v>
      </c>
    </row>
    <row r="266" spans="1:25" ht="26.25" customHeight="1" x14ac:dyDescent="0.25">
      <c r="B266" s="262" t="s">
        <v>74</v>
      </c>
      <c r="C266" s="476" t="s">
        <v>75</v>
      </c>
      <c r="D266" s="477"/>
      <c r="E266" s="478"/>
      <c r="F266" s="44" t="s">
        <v>113</v>
      </c>
      <c r="G266" s="118">
        <f>T266</f>
        <v>76.995999999999995</v>
      </c>
      <c r="H266" s="274">
        <v>5.98</v>
      </c>
      <c r="I266" s="274">
        <v>5.94</v>
      </c>
      <c r="J266" s="274">
        <v>6.0179999999999998</v>
      </c>
      <c r="K266" s="278">
        <v>4.9580000000000002</v>
      </c>
      <c r="L266" s="279">
        <v>4.4400000000000004</v>
      </c>
      <c r="M266" s="279">
        <v>4.84</v>
      </c>
      <c r="N266" s="299">
        <v>5.25</v>
      </c>
      <c r="O266" s="299">
        <v>5.75</v>
      </c>
      <c r="P266" s="299">
        <v>7.74</v>
      </c>
      <c r="Q266" s="327">
        <v>8.6</v>
      </c>
      <c r="R266" s="327">
        <v>8.74</v>
      </c>
      <c r="S266" s="327">
        <v>8.74</v>
      </c>
      <c r="T266" s="86">
        <f>SUM(H266:S266)</f>
        <v>76.995999999999995</v>
      </c>
      <c r="U266" s="465">
        <f>(T267/T266)</f>
        <v>0.40280014546210197</v>
      </c>
    </row>
    <row r="267" spans="1:25" ht="26.25" customHeight="1" x14ac:dyDescent="0.25">
      <c r="B267" s="262" t="s">
        <v>76</v>
      </c>
      <c r="C267" s="476" t="s">
        <v>77</v>
      </c>
      <c r="D267" s="477"/>
      <c r="E267" s="478"/>
      <c r="F267" s="44" t="s">
        <v>113</v>
      </c>
      <c r="G267" s="118">
        <f>T267</f>
        <v>31.014000000000003</v>
      </c>
      <c r="H267" s="275">
        <v>2.82</v>
      </c>
      <c r="I267" s="275">
        <v>2.8239999999999998</v>
      </c>
      <c r="J267" s="275">
        <v>2.81</v>
      </c>
      <c r="K267" s="280">
        <v>2.84</v>
      </c>
      <c r="L267" s="280">
        <v>2.84</v>
      </c>
      <c r="M267" s="311">
        <v>2.75</v>
      </c>
      <c r="N267" s="300">
        <v>1.46</v>
      </c>
      <c r="O267" s="300">
        <v>1.85</v>
      </c>
      <c r="P267" s="300">
        <v>2.7</v>
      </c>
      <c r="Q267" s="328">
        <v>2.68</v>
      </c>
      <c r="R267" s="328">
        <v>2.69</v>
      </c>
      <c r="S267" s="328">
        <v>2.75</v>
      </c>
      <c r="T267" s="86">
        <f>SUM(H267:S267)</f>
        <v>31.014000000000003</v>
      </c>
      <c r="U267" s="466"/>
      <c r="Y267"/>
    </row>
    <row r="268" spans="1:25" ht="18" x14ac:dyDescent="0.25">
      <c r="B268" s="427" t="s">
        <v>69</v>
      </c>
      <c r="C268" s="428"/>
      <c r="D268" s="428"/>
      <c r="E268" s="428"/>
      <c r="F268" s="428"/>
      <c r="G268" s="428"/>
      <c r="H268" s="428"/>
      <c r="I268" s="428"/>
      <c r="J268" s="428"/>
      <c r="K268" s="428"/>
      <c r="L268" s="428"/>
      <c r="M268" s="428"/>
      <c r="N268" s="428"/>
      <c r="O268" s="428"/>
      <c r="P268" s="428"/>
      <c r="Q268" s="428"/>
      <c r="R268" s="428"/>
      <c r="S268" s="428"/>
      <c r="T268" s="428"/>
      <c r="U268" s="429"/>
      <c r="Y268"/>
    </row>
    <row r="269" spans="1:25" ht="15" customHeight="1" x14ac:dyDescent="0.25">
      <c r="B269" s="455" t="s">
        <v>27</v>
      </c>
      <c r="C269" s="456"/>
      <c r="D269" s="456"/>
      <c r="E269" s="457"/>
      <c r="F269" s="381" t="s">
        <v>18</v>
      </c>
      <c r="G269" s="381" t="s">
        <v>340</v>
      </c>
      <c r="H269" s="461" t="s">
        <v>28</v>
      </c>
      <c r="I269" s="461" t="s">
        <v>29</v>
      </c>
      <c r="J269" s="461" t="s">
        <v>30</v>
      </c>
      <c r="K269" s="461" t="s">
        <v>31</v>
      </c>
      <c r="L269" s="461" t="s">
        <v>32</v>
      </c>
      <c r="M269" s="461" t="s">
        <v>33</v>
      </c>
      <c r="N269" s="461" t="s">
        <v>34</v>
      </c>
      <c r="O269" s="461" t="s">
        <v>35</v>
      </c>
      <c r="P269" s="461" t="s">
        <v>36</v>
      </c>
      <c r="Q269" s="461" t="s">
        <v>54</v>
      </c>
      <c r="R269" s="461" t="s">
        <v>38</v>
      </c>
      <c r="S269" s="461" t="s">
        <v>39</v>
      </c>
      <c r="T269" s="461" t="s">
        <v>40</v>
      </c>
      <c r="U269" s="463" t="s">
        <v>41</v>
      </c>
      <c r="Y269"/>
    </row>
    <row r="270" spans="1:25" x14ac:dyDescent="0.25">
      <c r="B270" s="458"/>
      <c r="C270" s="459"/>
      <c r="D270" s="459"/>
      <c r="E270" s="460"/>
      <c r="F270" s="382"/>
      <c r="G270" s="382"/>
      <c r="H270" s="462"/>
      <c r="I270" s="462"/>
      <c r="J270" s="462"/>
      <c r="K270" s="462"/>
      <c r="L270" s="462"/>
      <c r="M270" s="462"/>
      <c r="N270" s="462"/>
      <c r="O270" s="462"/>
      <c r="P270" s="462"/>
      <c r="Q270" s="462"/>
      <c r="R270" s="462"/>
      <c r="S270" s="462"/>
      <c r="T270" s="462"/>
      <c r="U270" s="464"/>
      <c r="Y270"/>
    </row>
    <row r="271" spans="1:25" ht="18" customHeight="1" x14ac:dyDescent="0.25">
      <c r="A271" s="397">
        <v>4001</v>
      </c>
      <c r="B271" s="383" t="s">
        <v>318</v>
      </c>
      <c r="C271" s="384"/>
      <c r="D271" s="384"/>
      <c r="E271" s="385"/>
      <c r="F271" s="392" t="s">
        <v>78</v>
      </c>
      <c r="G271" s="126" t="s">
        <v>25</v>
      </c>
      <c r="H271" s="68">
        <v>45</v>
      </c>
      <c r="I271" s="68">
        <v>45</v>
      </c>
      <c r="J271" s="68">
        <v>45</v>
      </c>
      <c r="K271" s="68">
        <v>45</v>
      </c>
      <c r="L271" s="68">
        <v>45</v>
      </c>
      <c r="M271" s="68">
        <v>45</v>
      </c>
      <c r="N271" s="294">
        <v>45</v>
      </c>
      <c r="O271" s="294">
        <v>45</v>
      </c>
      <c r="P271" s="294">
        <v>45</v>
      </c>
      <c r="Q271" s="68">
        <v>45</v>
      </c>
      <c r="R271" s="294">
        <v>45</v>
      </c>
      <c r="S271" s="294">
        <v>45</v>
      </c>
      <c r="T271" s="68">
        <f>SUM(H271:S271)</f>
        <v>540</v>
      </c>
      <c r="U271" s="329">
        <f>T272/T271</f>
        <v>0.94074074074074077</v>
      </c>
      <c r="V271" s="714"/>
      <c r="W271" s="714"/>
      <c r="X271" s="714"/>
      <c r="Y271"/>
    </row>
    <row r="272" spans="1:25" ht="18" customHeight="1" x14ac:dyDescent="0.25">
      <c r="A272" s="397"/>
      <c r="B272" s="386"/>
      <c r="C272" s="387"/>
      <c r="D272" s="387"/>
      <c r="E272" s="388"/>
      <c r="F272" s="393"/>
      <c r="G272" s="17" t="s">
        <v>43</v>
      </c>
      <c r="H272" s="146">
        <v>42</v>
      </c>
      <c r="I272" s="146">
        <v>40</v>
      </c>
      <c r="J272" s="271">
        <v>46</v>
      </c>
      <c r="K272" s="277">
        <v>44</v>
      </c>
      <c r="L272" s="277">
        <v>39</v>
      </c>
      <c r="M272" s="147">
        <v>42</v>
      </c>
      <c r="N272" s="271">
        <v>41</v>
      </c>
      <c r="O272" s="271">
        <v>44</v>
      </c>
      <c r="P272" s="271">
        <v>41</v>
      </c>
      <c r="Q272" s="147">
        <v>44</v>
      </c>
      <c r="R272" s="277">
        <v>43</v>
      </c>
      <c r="S272" s="277">
        <v>42</v>
      </c>
      <c r="T272" s="148">
        <f>SUM(H272:S272)</f>
        <v>508</v>
      </c>
      <c r="U272" s="345"/>
      <c r="Y272"/>
    </row>
    <row r="273" spans="1:25" ht="41.25" customHeight="1" x14ac:dyDescent="0.25">
      <c r="A273" s="397"/>
      <c r="B273" s="389"/>
      <c r="C273" s="390"/>
      <c r="D273" s="390"/>
      <c r="E273" s="391"/>
      <c r="F273" s="394"/>
      <c r="G273" s="211" t="s">
        <v>140</v>
      </c>
      <c r="H273" s="212">
        <f>H272/H271</f>
        <v>0.93333333333333335</v>
      </c>
      <c r="I273" s="212">
        <f>I272/I271</f>
        <v>0.88888888888888884</v>
      </c>
      <c r="J273" s="212">
        <f>J272/J271</f>
        <v>1.0222222222222221</v>
      </c>
      <c r="K273" s="212">
        <v>0.97777777777777775</v>
      </c>
      <c r="L273" s="212">
        <v>0.8666666666666667</v>
      </c>
      <c r="M273" s="212">
        <v>0.93333333333333335</v>
      </c>
      <c r="N273" s="212">
        <f t="shared" ref="N273:P273" si="87">N272/N271</f>
        <v>0.91111111111111109</v>
      </c>
      <c r="O273" s="212">
        <f t="shared" si="87"/>
        <v>0.97777777777777775</v>
      </c>
      <c r="P273" s="212">
        <f t="shared" si="87"/>
        <v>0.91111111111111109</v>
      </c>
      <c r="Q273" s="212">
        <v>0.97777777777777775</v>
      </c>
      <c r="R273" s="319">
        <f t="shared" ref="R273:S273" si="88">R272/R271</f>
        <v>0.9555555555555556</v>
      </c>
      <c r="S273" s="319">
        <f t="shared" si="88"/>
        <v>0.93333333333333335</v>
      </c>
      <c r="T273" s="212"/>
      <c r="U273" s="330"/>
      <c r="Y273"/>
    </row>
    <row r="274" spans="1:25" ht="18" customHeight="1" x14ac:dyDescent="0.25">
      <c r="A274" s="397">
        <v>4002</v>
      </c>
      <c r="B274" s="383" t="s">
        <v>319</v>
      </c>
      <c r="C274" s="384"/>
      <c r="D274" s="384"/>
      <c r="E274" s="385"/>
      <c r="F274" s="392" t="s">
        <v>78</v>
      </c>
      <c r="G274" s="126" t="s">
        <v>25</v>
      </c>
      <c r="H274" s="74">
        <v>35</v>
      </c>
      <c r="I274" s="74">
        <v>35</v>
      </c>
      <c r="J274" s="74">
        <v>35</v>
      </c>
      <c r="K274" s="74">
        <v>35</v>
      </c>
      <c r="L274" s="74">
        <v>35</v>
      </c>
      <c r="M274" s="74">
        <v>35</v>
      </c>
      <c r="N274" s="169">
        <v>35</v>
      </c>
      <c r="O274" s="169">
        <v>35</v>
      </c>
      <c r="P274" s="169">
        <v>35</v>
      </c>
      <c r="Q274" s="74">
        <v>35</v>
      </c>
      <c r="R274" s="169">
        <v>35</v>
      </c>
      <c r="S274" s="169">
        <v>35</v>
      </c>
      <c r="T274" s="68">
        <f t="shared" ref="T274:T302" si="89">SUM(H274:S274)</f>
        <v>420</v>
      </c>
      <c r="U274" s="329">
        <f>T275/T274</f>
        <v>0.92142857142857137</v>
      </c>
      <c r="Y274"/>
    </row>
    <row r="275" spans="1:25" ht="18" customHeight="1" x14ac:dyDescent="0.25">
      <c r="A275" s="397"/>
      <c r="B275" s="386"/>
      <c r="C275" s="387"/>
      <c r="D275" s="387"/>
      <c r="E275" s="388"/>
      <c r="F275" s="393"/>
      <c r="G275" s="17" t="s">
        <v>43</v>
      </c>
      <c r="H275" s="88">
        <v>33</v>
      </c>
      <c r="I275" s="88">
        <v>31</v>
      </c>
      <c r="J275" s="272">
        <v>32</v>
      </c>
      <c r="K275" s="149">
        <v>32</v>
      </c>
      <c r="L275" s="149">
        <v>33</v>
      </c>
      <c r="M275" s="149">
        <v>34</v>
      </c>
      <c r="N275" s="272">
        <v>33</v>
      </c>
      <c r="O275" s="272">
        <v>32</v>
      </c>
      <c r="P275" s="272">
        <v>30</v>
      </c>
      <c r="Q275" s="149">
        <v>33</v>
      </c>
      <c r="R275" s="298">
        <v>31</v>
      </c>
      <c r="S275" s="298">
        <v>33</v>
      </c>
      <c r="T275" s="148">
        <f t="shared" si="89"/>
        <v>387</v>
      </c>
      <c r="U275" s="345"/>
      <c r="Y275"/>
    </row>
    <row r="276" spans="1:25" ht="45" customHeight="1" x14ac:dyDescent="0.25">
      <c r="A276" s="397"/>
      <c r="B276" s="389"/>
      <c r="C276" s="390"/>
      <c r="D276" s="390"/>
      <c r="E276" s="391"/>
      <c r="F276" s="394"/>
      <c r="G276" s="211" t="s">
        <v>140</v>
      </c>
      <c r="H276" s="212">
        <f>H275/H274</f>
        <v>0.94285714285714284</v>
      </c>
      <c r="I276" s="212">
        <f>I275/I274</f>
        <v>0.88571428571428568</v>
      </c>
      <c r="J276" s="212">
        <f t="shared" ref="J276" si="90">J275/J274</f>
        <v>0.91428571428571426</v>
      </c>
      <c r="K276" s="212">
        <v>0.91428571428571426</v>
      </c>
      <c r="L276" s="212">
        <v>0.94285714285714284</v>
      </c>
      <c r="M276" s="212">
        <v>0.97142857142857142</v>
      </c>
      <c r="N276" s="212">
        <f t="shared" ref="N276:P276" si="91">N275/N274</f>
        <v>0.94285714285714284</v>
      </c>
      <c r="O276" s="212">
        <f t="shared" si="91"/>
        <v>0.91428571428571426</v>
      </c>
      <c r="P276" s="212">
        <f t="shared" si="91"/>
        <v>0.8571428571428571</v>
      </c>
      <c r="Q276" s="212">
        <v>0.94285714285714284</v>
      </c>
      <c r="R276" s="319">
        <f t="shared" ref="R276:S276" si="92">R275/R274</f>
        <v>0.88571428571428568</v>
      </c>
      <c r="S276" s="319">
        <f t="shared" si="92"/>
        <v>0.94285714285714284</v>
      </c>
      <c r="T276" s="212"/>
      <c r="U276" s="330"/>
      <c r="Y276"/>
    </row>
    <row r="277" spans="1:25" ht="18" customHeight="1" x14ac:dyDescent="0.25">
      <c r="A277" s="397">
        <v>4003</v>
      </c>
      <c r="B277" s="405" t="s">
        <v>320</v>
      </c>
      <c r="C277" s="406"/>
      <c r="D277" s="406"/>
      <c r="E277" s="407"/>
      <c r="F277" s="392" t="s">
        <v>150</v>
      </c>
      <c r="G277" s="126" t="s">
        <v>25</v>
      </c>
      <c r="H277" s="150">
        <v>10</v>
      </c>
      <c r="I277" s="150">
        <v>10</v>
      </c>
      <c r="J277" s="150">
        <v>10</v>
      </c>
      <c r="K277" s="150">
        <v>10</v>
      </c>
      <c r="L277" s="150">
        <v>10</v>
      </c>
      <c r="M277" s="150">
        <v>10</v>
      </c>
      <c r="N277" s="295">
        <v>10</v>
      </c>
      <c r="O277" s="295">
        <v>10</v>
      </c>
      <c r="P277" s="295">
        <v>10</v>
      </c>
      <c r="Q277" s="150">
        <v>10</v>
      </c>
      <c r="R277" s="295">
        <v>10</v>
      </c>
      <c r="S277" s="295">
        <v>10</v>
      </c>
      <c r="T277" s="68">
        <f t="shared" si="89"/>
        <v>120</v>
      </c>
      <c r="U277" s="329">
        <f>T278/T277</f>
        <v>0.84166666666666667</v>
      </c>
      <c r="Y277"/>
    </row>
    <row r="278" spans="1:25" ht="18" customHeight="1" x14ac:dyDescent="0.25">
      <c r="A278" s="397"/>
      <c r="B278" s="408"/>
      <c r="C278" s="409"/>
      <c r="D278" s="409"/>
      <c r="E278" s="410"/>
      <c r="F278" s="393"/>
      <c r="G278" s="17" t="s">
        <v>43</v>
      </c>
      <c r="H278" s="151">
        <v>6</v>
      </c>
      <c r="I278" s="151">
        <v>8</v>
      </c>
      <c r="J278" s="151">
        <v>9</v>
      </c>
      <c r="K278" s="152">
        <v>8</v>
      </c>
      <c r="L278" s="152">
        <v>7</v>
      </c>
      <c r="M278" s="152">
        <v>8</v>
      </c>
      <c r="N278" s="273">
        <v>9</v>
      </c>
      <c r="O278" s="273">
        <v>10</v>
      </c>
      <c r="P278" s="273">
        <v>9</v>
      </c>
      <c r="Q278" s="152">
        <v>10</v>
      </c>
      <c r="R278" s="324">
        <v>8</v>
      </c>
      <c r="S278" s="324">
        <v>9</v>
      </c>
      <c r="T278" s="148">
        <f t="shared" si="89"/>
        <v>101</v>
      </c>
      <c r="U278" s="345"/>
      <c r="Y278"/>
    </row>
    <row r="279" spans="1:25" ht="33.75" customHeight="1" x14ac:dyDescent="0.25">
      <c r="A279" s="397"/>
      <c r="B279" s="411"/>
      <c r="C279" s="412"/>
      <c r="D279" s="412"/>
      <c r="E279" s="413"/>
      <c r="F279" s="394"/>
      <c r="G279" s="211" t="s">
        <v>140</v>
      </c>
      <c r="H279" s="212">
        <f>H278/H277</f>
        <v>0.6</v>
      </c>
      <c r="I279" s="212">
        <f>I278/I277</f>
        <v>0.8</v>
      </c>
      <c r="J279" s="212">
        <f>J278/J277</f>
        <v>0.9</v>
      </c>
      <c r="K279" s="212">
        <v>0.8</v>
      </c>
      <c r="L279" s="212">
        <v>0.7</v>
      </c>
      <c r="M279" s="212">
        <v>0.8</v>
      </c>
      <c r="N279" s="212">
        <f t="shared" ref="N279:P279" si="93">N278/N277</f>
        <v>0.9</v>
      </c>
      <c r="O279" s="212">
        <f t="shared" si="93"/>
        <v>1</v>
      </c>
      <c r="P279" s="212">
        <f t="shared" si="93"/>
        <v>0.9</v>
      </c>
      <c r="Q279" s="212">
        <v>1</v>
      </c>
      <c r="R279" s="319">
        <f t="shared" ref="R279:S279" si="94">R278/R277</f>
        <v>0.8</v>
      </c>
      <c r="S279" s="319">
        <f t="shared" si="94"/>
        <v>0.9</v>
      </c>
      <c r="T279" s="212"/>
      <c r="U279" s="330"/>
      <c r="Y279"/>
    </row>
    <row r="280" spans="1:25" ht="48" customHeight="1" x14ac:dyDescent="0.25">
      <c r="A280" s="397">
        <v>4004</v>
      </c>
      <c r="B280" s="414" t="s">
        <v>321</v>
      </c>
      <c r="C280" s="415"/>
      <c r="D280" s="415"/>
      <c r="E280" s="416"/>
      <c r="F280" s="392" t="s">
        <v>68</v>
      </c>
      <c r="G280" s="126" t="s">
        <v>25</v>
      </c>
      <c r="H280" s="150">
        <v>625</v>
      </c>
      <c r="I280" s="150">
        <v>625</v>
      </c>
      <c r="J280" s="150">
        <v>625</v>
      </c>
      <c r="K280" s="150">
        <v>625</v>
      </c>
      <c r="L280" s="150">
        <v>625</v>
      </c>
      <c r="M280" s="150">
        <v>625</v>
      </c>
      <c r="N280" s="295">
        <v>625</v>
      </c>
      <c r="O280" s="295">
        <v>625</v>
      </c>
      <c r="P280" s="295">
        <v>625</v>
      </c>
      <c r="Q280" s="150">
        <v>625</v>
      </c>
      <c r="R280" s="295">
        <v>625</v>
      </c>
      <c r="S280" s="295">
        <v>625</v>
      </c>
      <c r="T280" s="68">
        <f t="shared" si="89"/>
        <v>7500</v>
      </c>
      <c r="U280" s="329">
        <f>T281/T280</f>
        <v>1.0036</v>
      </c>
      <c r="Y280"/>
    </row>
    <row r="281" spans="1:25" ht="24" customHeight="1" x14ac:dyDescent="0.25">
      <c r="A281" s="397"/>
      <c r="B281" s="417"/>
      <c r="C281" s="418"/>
      <c r="D281" s="418"/>
      <c r="E281" s="419"/>
      <c r="F281" s="393"/>
      <c r="G281" s="17" t="s">
        <v>43</v>
      </c>
      <c r="H281" s="151">
        <v>818</v>
      </c>
      <c r="I281" s="151">
        <v>766</v>
      </c>
      <c r="J281" s="151">
        <v>858</v>
      </c>
      <c r="K281" s="151">
        <v>607</v>
      </c>
      <c r="L281" s="151">
        <v>620</v>
      </c>
      <c r="M281" s="151">
        <v>618</v>
      </c>
      <c r="N281" s="273">
        <v>589</v>
      </c>
      <c r="O281" s="273">
        <v>542</v>
      </c>
      <c r="P281" s="273">
        <v>415</v>
      </c>
      <c r="Q281" s="152">
        <v>540</v>
      </c>
      <c r="R281" s="324">
        <v>556</v>
      </c>
      <c r="S281" s="324">
        <v>598</v>
      </c>
      <c r="T281" s="148">
        <f t="shared" si="89"/>
        <v>7527</v>
      </c>
      <c r="U281" s="345"/>
      <c r="Y281"/>
    </row>
    <row r="282" spans="1:25" ht="46.5" customHeight="1" x14ac:dyDescent="0.25">
      <c r="A282" s="397"/>
      <c r="B282" s="420"/>
      <c r="C282" s="421"/>
      <c r="D282" s="421"/>
      <c r="E282" s="422"/>
      <c r="F282" s="394"/>
      <c r="G282" s="211" t="s">
        <v>140</v>
      </c>
      <c r="H282" s="212">
        <f>H281/H280</f>
        <v>1.3088</v>
      </c>
      <c r="I282" s="212">
        <f>I281/I280</f>
        <v>1.2256</v>
      </c>
      <c r="J282" s="212">
        <f>J281/J280</f>
        <v>1.3728</v>
      </c>
      <c r="K282" s="212">
        <v>0.97119999999999995</v>
      </c>
      <c r="L282" s="212">
        <v>0.99199999999999999</v>
      </c>
      <c r="M282" s="212">
        <v>0.98880000000000001</v>
      </c>
      <c r="N282" s="212">
        <f t="shared" ref="N282:P282" si="95">N281/N280</f>
        <v>0.94240000000000002</v>
      </c>
      <c r="O282" s="212">
        <f t="shared" si="95"/>
        <v>0.86719999999999997</v>
      </c>
      <c r="P282" s="212">
        <f t="shared" si="95"/>
        <v>0.66400000000000003</v>
      </c>
      <c r="Q282" s="212">
        <v>0.86399999999999999</v>
      </c>
      <c r="R282" s="319">
        <f t="shared" ref="R282:S282" si="96">R281/R280</f>
        <v>0.88959999999999995</v>
      </c>
      <c r="S282" s="319">
        <f t="shared" si="96"/>
        <v>0.95679999999999998</v>
      </c>
      <c r="T282" s="212"/>
      <c r="U282" s="330"/>
      <c r="Y282"/>
    </row>
    <row r="283" spans="1:25" ht="43.5" customHeight="1" x14ac:dyDescent="0.25">
      <c r="A283" s="397">
        <v>4005</v>
      </c>
      <c r="B283" s="383" t="s">
        <v>322</v>
      </c>
      <c r="C283" s="384"/>
      <c r="D283" s="384"/>
      <c r="E283" s="385"/>
      <c r="F283" s="392" t="s">
        <v>79</v>
      </c>
      <c r="G283" s="126" t="s">
        <v>25</v>
      </c>
      <c r="H283" s="150">
        <v>4290</v>
      </c>
      <c r="I283" s="150">
        <v>4290</v>
      </c>
      <c r="J283" s="150">
        <v>4290</v>
      </c>
      <c r="K283" s="150">
        <v>4290</v>
      </c>
      <c r="L283" s="150">
        <v>4290</v>
      </c>
      <c r="M283" s="150">
        <v>4290</v>
      </c>
      <c r="N283" s="295">
        <v>4290</v>
      </c>
      <c r="O283" s="295">
        <v>4290</v>
      </c>
      <c r="P283" s="295">
        <v>4290</v>
      </c>
      <c r="Q283" s="150">
        <v>4290</v>
      </c>
      <c r="R283" s="295">
        <v>4290</v>
      </c>
      <c r="S283" s="295">
        <v>4290</v>
      </c>
      <c r="T283" s="68">
        <f t="shared" si="89"/>
        <v>51480</v>
      </c>
      <c r="U283" s="329">
        <f>T284/T283</f>
        <v>0.99088966588966587</v>
      </c>
      <c r="Y283"/>
    </row>
    <row r="284" spans="1:25" ht="34.5" customHeight="1" x14ac:dyDescent="0.25">
      <c r="A284" s="397"/>
      <c r="B284" s="386"/>
      <c r="C284" s="387"/>
      <c r="D284" s="387"/>
      <c r="E284" s="388"/>
      <c r="F284" s="393"/>
      <c r="G284" s="17" t="s">
        <v>43</v>
      </c>
      <c r="H284" s="273">
        <v>4180</v>
      </c>
      <c r="I284" s="273">
        <v>4100</v>
      </c>
      <c r="J284" s="273">
        <v>4250</v>
      </c>
      <c r="K284" s="151">
        <v>4300</v>
      </c>
      <c r="L284" s="151">
        <v>4200</v>
      </c>
      <c r="M284" s="151">
        <v>4250</v>
      </c>
      <c r="N284" s="296">
        <v>4240</v>
      </c>
      <c r="O284" s="296">
        <v>4486</v>
      </c>
      <c r="P284" s="296">
        <v>4220</v>
      </c>
      <c r="Q284" s="154">
        <v>4250</v>
      </c>
      <c r="R284" s="325">
        <v>4255</v>
      </c>
      <c r="S284" s="325">
        <v>4280</v>
      </c>
      <c r="T284" s="148">
        <f t="shared" si="89"/>
        <v>51011</v>
      </c>
      <c r="U284" s="345"/>
      <c r="Y284"/>
    </row>
    <row r="285" spans="1:25" ht="34.5" customHeight="1" x14ac:dyDescent="0.25">
      <c r="A285" s="397"/>
      <c r="B285" s="389"/>
      <c r="C285" s="390"/>
      <c r="D285" s="390"/>
      <c r="E285" s="391"/>
      <c r="F285" s="394"/>
      <c r="G285" s="211" t="s">
        <v>140</v>
      </c>
      <c r="H285" s="212">
        <f>H284/H283</f>
        <v>0.97435897435897434</v>
      </c>
      <c r="I285" s="212">
        <f>I284/I283</f>
        <v>0.95571095571095566</v>
      </c>
      <c r="J285" s="212">
        <f>J284/J283</f>
        <v>0.99067599067599066</v>
      </c>
      <c r="K285" s="288">
        <v>1.0023310023310024</v>
      </c>
      <c r="L285" s="288">
        <v>0.97902097902097907</v>
      </c>
      <c r="M285" s="288">
        <v>0.99067599067599066</v>
      </c>
      <c r="N285" s="212">
        <f t="shared" ref="N285:S285" si="97">N284/N283</f>
        <v>0.9883449883449883</v>
      </c>
      <c r="O285" s="212">
        <f t="shared" si="97"/>
        <v>1.0456876456876456</v>
      </c>
      <c r="P285" s="212">
        <f t="shared" si="97"/>
        <v>0.98368298368298368</v>
      </c>
      <c r="Q285" s="319">
        <f t="shared" si="97"/>
        <v>0.99067599067599066</v>
      </c>
      <c r="R285" s="319">
        <f t="shared" si="97"/>
        <v>0.99184149184149184</v>
      </c>
      <c r="S285" s="319">
        <f t="shared" si="97"/>
        <v>0.99766899766899764</v>
      </c>
      <c r="T285" s="216"/>
      <c r="U285" s="330"/>
      <c r="Y285"/>
    </row>
    <row r="286" spans="1:25" ht="40.5" customHeight="1" x14ac:dyDescent="0.25">
      <c r="A286" s="397" t="s">
        <v>153</v>
      </c>
      <c r="B286" s="414" t="s">
        <v>323</v>
      </c>
      <c r="C286" s="415"/>
      <c r="D286" s="415"/>
      <c r="E286" s="416"/>
      <c r="F286" s="423" t="s">
        <v>55</v>
      </c>
      <c r="G286" s="126" t="s">
        <v>25</v>
      </c>
      <c r="H286" s="150">
        <v>115</v>
      </c>
      <c r="I286" s="150">
        <v>115</v>
      </c>
      <c r="J286" s="150">
        <v>115</v>
      </c>
      <c r="K286" s="150">
        <v>115</v>
      </c>
      <c r="L286" s="150">
        <v>115</v>
      </c>
      <c r="M286" s="150">
        <v>115</v>
      </c>
      <c r="N286" s="295">
        <v>115</v>
      </c>
      <c r="O286" s="295">
        <v>115</v>
      </c>
      <c r="P286" s="295">
        <v>115</v>
      </c>
      <c r="Q286" s="150">
        <v>115</v>
      </c>
      <c r="R286" s="295">
        <v>115</v>
      </c>
      <c r="S286" s="295">
        <v>115</v>
      </c>
      <c r="T286" s="68">
        <f t="shared" si="89"/>
        <v>1380</v>
      </c>
      <c r="U286" s="329">
        <f>T287/T286</f>
        <v>1.0202898550724637</v>
      </c>
      <c r="Y286"/>
    </row>
    <row r="287" spans="1:25" ht="33.75" customHeight="1" x14ac:dyDescent="0.25">
      <c r="A287" s="397"/>
      <c r="B287" s="417"/>
      <c r="C287" s="418"/>
      <c r="D287" s="418"/>
      <c r="E287" s="419"/>
      <c r="F287" s="424"/>
      <c r="G287" s="17" t="s">
        <v>43</v>
      </c>
      <c r="H287" s="151">
        <v>113</v>
      </c>
      <c r="I287" s="151">
        <v>137</v>
      </c>
      <c r="J287" s="151">
        <v>160</v>
      </c>
      <c r="K287" s="154">
        <v>114</v>
      </c>
      <c r="L287" s="154">
        <v>110</v>
      </c>
      <c r="M287" s="154">
        <v>112</v>
      </c>
      <c r="N287" s="296">
        <v>114</v>
      </c>
      <c r="O287" s="296">
        <v>111</v>
      </c>
      <c r="P287" s="296">
        <v>109</v>
      </c>
      <c r="Q287" s="154">
        <v>112</v>
      </c>
      <c r="R287" s="325">
        <v>107</v>
      </c>
      <c r="S287" s="325">
        <v>109</v>
      </c>
      <c r="T287" s="148">
        <f t="shared" si="89"/>
        <v>1408</v>
      </c>
      <c r="U287" s="345"/>
      <c r="Y287"/>
    </row>
    <row r="288" spans="1:25" ht="33.75" customHeight="1" x14ac:dyDescent="0.25">
      <c r="A288" s="397"/>
      <c r="B288" s="420"/>
      <c r="C288" s="421"/>
      <c r="D288" s="421"/>
      <c r="E288" s="422"/>
      <c r="F288" s="425"/>
      <c r="G288" s="211" t="s">
        <v>140</v>
      </c>
      <c r="H288" s="212">
        <f>H287/H286</f>
        <v>0.9826086956521739</v>
      </c>
      <c r="I288" s="212">
        <f>I287/I286</f>
        <v>1.191304347826087</v>
      </c>
      <c r="J288" s="212">
        <f>J287/J286</f>
        <v>1.3913043478260869</v>
      </c>
      <c r="K288" s="288">
        <v>0.99130434782608701</v>
      </c>
      <c r="L288" s="288">
        <v>0.95652173913043481</v>
      </c>
      <c r="M288" s="288">
        <v>0.97391304347826091</v>
      </c>
      <c r="N288" s="212">
        <f t="shared" ref="N288:S288" si="98">N287/N286</f>
        <v>0.99130434782608701</v>
      </c>
      <c r="O288" s="212">
        <f t="shared" si="98"/>
        <v>0.9652173913043478</v>
      </c>
      <c r="P288" s="212">
        <f t="shared" si="98"/>
        <v>0.94782608695652171</v>
      </c>
      <c r="Q288" s="319">
        <f t="shared" si="98"/>
        <v>0.97391304347826091</v>
      </c>
      <c r="R288" s="319">
        <f t="shared" si="98"/>
        <v>0.93043478260869561</v>
      </c>
      <c r="S288" s="319">
        <f t="shared" si="98"/>
        <v>0.94782608695652171</v>
      </c>
      <c r="T288" s="216"/>
      <c r="U288" s="330"/>
      <c r="Y288"/>
    </row>
    <row r="289" spans="1:25" ht="29.25" customHeight="1" x14ac:dyDescent="0.25">
      <c r="A289" s="397">
        <v>4007</v>
      </c>
      <c r="B289" s="414" t="s">
        <v>324</v>
      </c>
      <c r="C289" s="415"/>
      <c r="D289" s="415"/>
      <c r="E289" s="416"/>
      <c r="F289" s="392" t="s">
        <v>101</v>
      </c>
      <c r="G289" s="126" t="s">
        <v>25</v>
      </c>
      <c r="H289" s="150">
        <v>55</v>
      </c>
      <c r="I289" s="150">
        <v>55</v>
      </c>
      <c r="J289" s="150">
        <v>55</v>
      </c>
      <c r="K289" s="150">
        <v>55</v>
      </c>
      <c r="L289" s="150">
        <v>55</v>
      </c>
      <c r="M289" s="150">
        <v>55</v>
      </c>
      <c r="N289" s="295">
        <v>55</v>
      </c>
      <c r="O289" s="295">
        <v>55</v>
      </c>
      <c r="P289" s="295">
        <v>55</v>
      </c>
      <c r="Q289" s="150">
        <v>55</v>
      </c>
      <c r="R289" s="295">
        <v>55</v>
      </c>
      <c r="S289" s="295">
        <v>55</v>
      </c>
      <c r="T289" s="68">
        <f t="shared" si="89"/>
        <v>660</v>
      </c>
      <c r="U289" s="329">
        <f>T290/T289</f>
        <v>0.95454545454545459</v>
      </c>
      <c r="V289"/>
      <c r="W289"/>
      <c r="X289"/>
      <c r="Y289"/>
    </row>
    <row r="290" spans="1:25" ht="30.75" customHeight="1" x14ac:dyDescent="0.25">
      <c r="A290" s="397"/>
      <c r="B290" s="417"/>
      <c r="C290" s="418"/>
      <c r="D290" s="418"/>
      <c r="E290" s="419"/>
      <c r="F290" s="393"/>
      <c r="G290" s="17" t="s">
        <v>43</v>
      </c>
      <c r="H290" s="151">
        <v>60</v>
      </c>
      <c r="I290" s="151">
        <v>52</v>
      </c>
      <c r="J290" s="151">
        <v>48</v>
      </c>
      <c r="K290" s="154">
        <v>54</v>
      </c>
      <c r="L290" s="154">
        <v>49</v>
      </c>
      <c r="M290" s="154">
        <v>48</v>
      </c>
      <c r="N290" s="296">
        <v>54</v>
      </c>
      <c r="O290" s="296">
        <v>51</v>
      </c>
      <c r="P290" s="296">
        <v>53</v>
      </c>
      <c r="Q290" s="154">
        <v>54</v>
      </c>
      <c r="R290" s="325">
        <v>53</v>
      </c>
      <c r="S290" s="325">
        <v>54</v>
      </c>
      <c r="T290" s="148">
        <f t="shared" si="89"/>
        <v>630</v>
      </c>
      <c r="U290" s="345"/>
      <c r="V290"/>
      <c r="W290"/>
      <c r="X290"/>
      <c r="Y290"/>
    </row>
    <row r="291" spans="1:25" ht="30.75" customHeight="1" x14ac:dyDescent="0.25">
      <c r="A291" s="397"/>
      <c r="B291" s="420"/>
      <c r="C291" s="421"/>
      <c r="D291" s="421"/>
      <c r="E291" s="422"/>
      <c r="F291" s="394"/>
      <c r="G291" s="211" t="s">
        <v>140</v>
      </c>
      <c r="H291" s="212">
        <f>H290/H289</f>
        <v>1.0909090909090908</v>
      </c>
      <c r="I291" s="212">
        <f>I290/I289</f>
        <v>0.94545454545454544</v>
      </c>
      <c r="J291" s="212">
        <f>J290/J289</f>
        <v>0.87272727272727268</v>
      </c>
      <c r="K291" s="288">
        <v>0.98181818181818181</v>
      </c>
      <c r="L291" s="288">
        <v>0.89090909090909087</v>
      </c>
      <c r="M291" s="288">
        <v>0.87272727272727268</v>
      </c>
      <c r="N291" s="212">
        <f t="shared" ref="N291:S291" si="99">N290/N289</f>
        <v>0.98181818181818181</v>
      </c>
      <c r="O291" s="212">
        <f t="shared" si="99"/>
        <v>0.92727272727272725</v>
      </c>
      <c r="P291" s="212">
        <f t="shared" si="99"/>
        <v>0.96363636363636362</v>
      </c>
      <c r="Q291" s="319">
        <f t="shared" si="99"/>
        <v>0.98181818181818181</v>
      </c>
      <c r="R291" s="319">
        <f t="shared" si="99"/>
        <v>0.96363636363636362</v>
      </c>
      <c r="S291" s="319">
        <f t="shared" si="99"/>
        <v>0.98181818181818181</v>
      </c>
      <c r="T291" s="216"/>
      <c r="U291" s="330"/>
      <c r="V291"/>
      <c r="W291"/>
      <c r="X291"/>
      <c r="Y291"/>
    </row>
    <row r="292" spans="1:25" ht="34.5" customHeight="1" x14ac:dyDescent="0.25">
      <c r="A292" s="397" t="s">
        <v>158</v>
      </c>
      <c r="B292" s="442" t="s">
        <v>325</v>
      </c>
      <c r="C292" s="443"/>
      <c r="D292" s="443"/>
      <c r="E292" s="444"/>
      <c r="F292" s="392" t="s">
        <v>68</v>
      </c>
      <c r="G292" s="16" t="s">
        <v>25</v>
      </c>
      <c r="H292" s="150">
        <v>185</v>
      </c>
      <c r="I292" s="150">
        <v>185</v>
      </c>
      <c r="J292" s="150">
        <v>185</v>
      </c>
      <c r="K292" s="150">
        <v>185</v>
      </c>
      <c r="L292" s="150">
        <v>185</v>
      </c>
      <c r="M292" s="150">
        <v>185</v>
      </c>
      <c r="N292" s="295">
        <v>185</v>
      </c>
      <c r="O292" s="295">
        <v>185</v>
      </c>
      <c r="P292" s="295">
        <v>185</v>
      </c>
      <c r="Q292" s="150">
        <v>185</v>
      </c>
      <c r="R292" s="295">
        <v>185</v>
      </c>
      <c r="S292" s="295">
        <v>185</v>
      </c>
      <c r="T292" s="68">
        <f t="shared" si="89"/>
        <v>2220</v>
      </c>
      <c r="U292" s="329">
        <f>T293/T292</f>
        <v>0.93648648648648647</v>
      </c>
      <c r="V292"/>
      <c r="W292"/>
      <c r="X292"/>
      <c r="Y292"/>
    </row>
    <row r="293" spans="1:25" ht="34.5" customHeight="1" x14ac:dyDescent="0.25">
      <c r="A293" s="397"/>
      <c r="B293" s="445"/>
      <c r="C293" s="446"/>
      <c r="D293" s="446"/>
      <c r="E293" s="447"/>
      <c r="F293" s="393"/>
      <c r="G293" s="17" t="s">
        <v>43</v>
      </c>
      <c r="H293" s="151">
        <v>118</v>
      </c>
      <c r="I293" s="151">
        <v>150</v>
      </c>
      <c r="J293" s="151">
        <v>126</v>
      </c>
      <c r="K293" s="151">
        <v>129</v>
      </c>
      <c r="L293" s="151">
        <v>160</v>
      </c>
      <c r="M293" s="151">
        <v>179</v>
      </c>
      <c r="N293" s="296">
        <v>199</v>
      </c>
      <c r="O293" s="296">
        <v>202</v>
      </c>
      <c r="P293" s="296">
        <v>266</v>
      </c>
      <c r="Q293" s="155">
        <v>183</v>
      </c>
      <c r="R293" s="326">
        <v>185</v>
      </c>
      <c r="S293" s="326">
        <v>182</v>
      </c>
      <c r="T293" s="148">
        <f t="shared" si="89"/>
        <v>2079</v>
      </c>
      <c r="U293" s="345"/>
      <c r="V293"/>
      <c r="W293"/>
      <c r="X293"/>
      <c r="Y293"/>
    </row>
    <row r="294" spans="1:25" ht="34.5" customHeight="1" x14ac:dyDescent="0.25">
      <c r="A294" s="397"/>
      <c r="B294" s="448"/>
      <c r="C294" s="449"/>
      <c r="D294" s="449"/>
      <c r="E294" s="450"/>
      <c r="F294" s="394"/>
      <c r="G294" s="211" t="s">
        <v>140</v>
      </c>
      <c r="H294" s="212">
        <f t="shared" ref="H294:S294" si="100">H293/H292</f>
        <v>0.63783783783783787</v>
      </c>
      <c r="I294" s="212">
        <f t="shared" si="100"/>
        <v>0.81081081081081086</v>
      </c>
      <c r="J294" s="212">
        <f t="shared" si="100"/>
        <v>0.68108108108108112</v>
      </c>
      <c r="K294" s="212">
        <f t="shared" si="100"/>
        <v>0.69729729729729728</v>
      </c>
      <c r="L294" s="212">
        <f t="shared" si="100"/>
        <v>0.86486486486486491</v>
      </c>
      <c r="M294" s="212">
        <f t="shared" si="100"/>
        <v>0.96756756756756757</v>
      </c>
      <c r="N294" s="212">
        <f t="shared" si="100"/>
        <v>1.0756756756756756</v>
      </c>
      <c r="O294" s="212">
        <f t="shared" si="100"/>
        <v>1.0918918918918918</v>
      </c>
      <c r="P294" s="212">
        <f t="shared" si="100"/>
        <v>1.4378378378378378</v>
      </c>
      <c r="Q294" s="319">
        <f t="shared" si="100"/>
        <v>0.98918918918918919</v>
      </c>
      <c r="R294" s="319">
        <f t="shared" si="100"/>
        <v>1</v>
      </c>
      <c r="S294" s="319">
        <f t="shared" si="100"/>
        <v>0.98378378378378384</v>
      </c>
      <c r="T294" s="216"/>
      <c r="U294" s="330"/>
      <c r="V294"/>
      <c r="W294"/>
      <c r="X294"/>
      <c r="Y294"/>
    </row>
    <row r="295" spans="1:25" ht="49.5" customHeight="1" x14ac:dyDescent="0.25">
      <c r="A295" s="397" t="s">
        <v>159</v>
      </c>
      <c r="B295" s="405" t="s">
        <v>326</v>
      </c>
      <c r="C295" s="406"/>
      <c r="D295" s="406"/>
      <c r="E295" s="407"/>
      <c r="F295" s="392" t="s">
        <v>69</v>
      </c>
      <c r="G295" s="126" t="s">
        <v>25</v>
      </c>
      <c r="H295" s="68">
        <v>35</v>
      </c>
      <c r="I295" s="68">
        <v>35</v>
      </c>
      <c r="J295" s="68">
        <v>35</v>
      </c>
      <c r="K295" s="68">
        <v>35</v>
      </c>
      <c r="L295" s="68">
        <v>35</v>
      </c>
      <c r="M295" s="68">
        <v>35</v>
      </c>
      <c r="N295" s="294">
        <v>35</v>
      </c>
      <c r="O295" s="294">
        <v>35</v>
      </c>
      <c r="P295" s="294">
        <v>35</v>
      </c>
      <c r="Q295" s="68">
        <v>35</v>
      </c>
      <c r="R295" s="294">
        <v>35</v>
      </c>
      <c r="S295" s="294">
        <v>35</v>
      </c>
      <c r="T295" s="68">
        <f t="shared" si="89"/>
        <v>420</v>
      </c>
      <c r="U295" s="329">
        <f>T296/T295</f>
        <v>0.95714285714285718</v>
      </c>
      <c r="V295"/>
      <c r="W295"/>
      <c r="X295"/>
      <c r="Y295"/>
    </row>
    <row r="296" spans="1:25" ht="35.25" customHeight="1" x14ac:dyDescent="0.25">
      <c r="A296" s="397"/>
      <c r="B296" s="408"/>
      <c r="C296" s="409"/>
      <c r="D296" s="409"/>
      <c r="E296" s="410"/>
      <c r="F296" s="393"/>
      <c r="G296" s="17" t="s">
        <v>43</v>
      </c>
      <c r="H296" s="146">
        <v>32</v>
      </c>
      <c r="I296" s="146">
        <v>33</v>
      </c>
      <c r="J296" s="146">
        <v>33</v>
      </c>
      <c r="K296" s="147">
        <v>34</v>
      </c>
      <c r="L296" s="147">
        <v>33</v>
      </c>
      <c r="M296" s="147">
        <v>34</v>
      </c>
      <c r="N296" s="297">
        <v>33</v>
      </c>
      <c r="O296" s="297">
        <v>36</v>
      </c>
      <c r="P296" s="297">
        <v>33</v>
      </c>
      <c r="Q296" s="147">
        <v>34</v>
      </c>
      <c r="R296" s="277">
        <v>33</v>
      </c>
      <c r="S296" s="277">
        <v>34</v>
      </c>
      <c r="T296" s="148">
        <f t="shared" si="89"/>
        <v>402</v>
      </c>
      <c r="U296" s="345"/>
      <c r="V296"/>
      <c r="W296"/>
      <c r="X296"/>
      <c r="Y296"/>
    </row>
    <row r="297" spans="1:25" ht="35.25" customHeight="1" x14ac:dyDescent="0.25">
      <c r="A297" s="397"/>
      <c r="B297" s="411"/>
      <c r="C297" s="412"/>
      <c r="D297" s="412"/>
      <c r="E297" s="413"/>
      <c r="F297" s="394"/>
      <c r="G297" s="211" t="s">
        <v>140</v>
      </c>
      <c r="H297" s="212">
        <f>H296/H295</f>
        <v>0.91428571428571426</v>
      </c>
      <c r="I297" s="212">
        <f>I296/I295</f>
        <v>0.94285714285714284</v>
      </c>
      <c r="J297" s="212">
        <f>J296/J295</f>
        <v>0.94285714285714284</v>
      </c>
      <c r="K297" s="288">
        <v>0.97142857142857142</v>
      </c>
      <c r="L297" s="288">
        <v>0.94285714285714284</v>
      </c>
      <c r="M297" s="288">
        <v>0.97142857142857142</v>
      </c>
      <c r="N297" s="212">
        <f t="shared" ref="N297:S297" si="101">N296/N295</f>
        <v>0.94285714285714284</v>
      </c>
      <c r="O297" s="212">
        <f t="shared" si="101"/>
        <v>1.0285714285714285</v>
      </c>
      <c r="P297" s="212">
        <f t="shared" si="101"/>
        <v>0.94285714285714284</v>
      </c>
      <c r="Q297" s="319">
        <f t="shared" si="101"/>
        <v>0.97142857142857142</v>
      </c>
      <c r="R297" s="319">
        <f t="shared" si="101"/>
        <v>0.94285714285714284</v>
      </c>
      <c r="S297" s="319">
        <f t="shared" si="101"/>
        <v>0.97142857142857142</v>
      </c>
      <c r="T297" s="216"/>
      <c r="U297" s="330"/>
      <c r="V297"/>
      <c r="W297"/>
      <c r="X297"/>
      <c r="Y297"/>
    </row>
    <row r="298" spans="1:25" ht="48.75" customHeight="1" x14ac:dyDescent="0.25">
      <c r="A298" s="397" t="s">
        <v>162</v>
      </c>
      <c r="B298" s="405" t="s">
        <v>327</v>
      </c>
      <c r="C298" s="406"/>
      <c r="D298" s="406"/>
      <c r="E298" s="407"/>
      <c r="F298" s="392" t="s">
        <v>161</v>
      </c>
      <c r="G298" s="16" t="s">
        <v>25</v>
      </c>
      <c r="H298" s="68">
        <v>137</v>
      </c>
      <c r="I298" s="68">
        <v>137</v>
      </c>
      <c r="J298" s="68">
        <v>137</v>
      </c>
      <c r="K298" s="68">
        <v>137</v>
      </c>
      <c r="L298" s="68">
        <v>137</v>
      </c>
      <c r="M298" s="68">
        <v>137</v>
      </c>
      <c r="N298" s="294">
        <v>137</v>
      </c>
      <c r="O298" s="294">
        <v>137</v>
      </c>
      <c r="P298" s="294">
        <v>137</v>
      </c>
      <c r="Q298" s="68">
        <v>137</v>
      </c>
      <c r="R298" s="294">
        <v>137</v>
      </c>
      <c r="S298" s="294">
        <v>137</v>
      </c>
      <c r="T298" s="68">
        <f t="shared" si="89"/>
        <v>1644</v>
      </c>
      <c r="U298" s="329">
        <f>T299/T298</f>
        <v>0.94647201946472015</v>
      </c>
      <c r="V298"/>
      <c r="W298"/>
      <c r="X298"/>
      <c r="Y298"/>
    </row>
    <row r="299" spans="1:25" ht="27" customHeight="1" x14ac:dyDescent="0.25">
      <c r="A299" s="397"/>
      <c r="B299" s="408"/>
      <c r="C299" s="409"/>
      <c r="D299" s="409"/>
      <c r="E299" s="410"/>
      <c r="F299" s="393"/>
      <c r="G299" s="17" t="s">
        <v>43</v>
      </c>
      <c r="H299" s="272">
        <v>125</v>
      </c>
      <c r="I299" s="272">
        <v>130</v>
      </c>
      <c r="J299" s="88">
        <v>128</v>
      </c>
      <c r="K299" s="149">
        <v>135</v>
      </c>
      <c r="L299" s="149">
        <v>125</v>
      </c>
      <c r="M299" s="149">
        <v>133</v>
      </c>
      <c r="N299" s="298">
        <v>132</v>
      </c>
      <c r="O299" s="298">
        <v>129</v>
      </c>
      <c r="P299" s="298">
        <v>126</v>
      </c>
      <c r="Q299" s="149">
        <v>131</v>
      </c>
      <c r="R299" s="298">
        <v>129</v>
      </c>
      <c r="S299" s="298">
        <v>133</v>
      </c>
      <c r="T299" s="148">
        <f t="shared" si="89"/>
        <v>1556</v>
      </c>
      <c r="U299" s="345"/>
      <c r="V299"/>
      <c r="W299"/>
      <c r="X299"/>
      <c r="Y299"/>
    </row>
    <row r="300" spans="1:25" ht="34.5" customHeight="1" x14ac:dyDescent="0.25">
      <c r="A300" s="397"/>
      <c r="B300" s="411"/>
      <c r="C300" s="412"/>
      <c r="D300" s="412"/>
      <c r="E300" s="413"/>
      <c r="F300" s="394"/>
      <c r="G300" s="211" t="s">
        <v>140</v>
      </c>
      <c r="H300" s="212">
        <f>H299/H298</f>
        <v>0.91240875912408759</v>
      </c>
      <c r="I300" s="212">
        <f>I299/I298</f>
        <v>0.94890510948905105</v>
      </c>
      <c r="J300" s="212">
        <f>J299/J298</f>
        <v>0.93430656934306566</v>
      </c>
      <c r="K300" s="288">
        <v>0.98540145985401462</v>
      </c>
      <c r="L300" s="288">
        <v>0.91240875912408759</v>
      </c>
      <c r="M300" s="288">
        <v>0.97080291970802923</v>
      </c>
      <c r="N300" s="212">
        <f t="shared" ref="N300:S300" si="102">N299/N298</f>
        <v>0.96350364963503654</v>
      </c>
      <c r="O300" s="212">
        <f t="shared" si="102"/>
        <v>0.94160583941605835</v>
      </c>
      <c r="P300" s="212">
        <f t="shared" si="102"/>
        <v>0.91970802919708028</v>
      </c>
      <c r="Q300" s="319">
        <f t="shared" si="102"/>
        <v>0.95620437956204385</v>
      </c>
      <c r="R300" s="319">
        <f t="shared" si="102"/>
        <v>0.94160583941605835</v>
      </c>
      <c r="S300" s="319">
        <f t="shared" si="102"/>
        <v>0.97080291970802923</v>
      </c>
      <c r="T300" s="216"/>
      <c r="U300" s="330"/>
      <c r="V300"/>
      <c r="W300"/>
      <c r="X300"/>
      <c r="Y300"/>
    </row>
    <row r="301" spans="1:25" ht="53.25" customHeight="1" x14ac:dyDescent="0.25">
      <c r="A301" s="397">
        <v>4035</v>
      </c>
      <c r="B301" s="451" t="s">
        <v>328</v>
      </c>
      <c r="C301" s="451"/>
      <c r="D301" s="451"/>
      <c r="E301" s="451"/>
      <c r="F301" s="357" t="s">
        <v>68</v>
      </c>
      <c r="G301" s="126" t="s">
        <v>25</v>
      </c>
      <c r="H301" s="68">
        <v>80</v>
      </c>
      <c r="I301" s="68">
        <v>80</v>
      </c>
      <c r="J301" s="68">
        <v>80</v>
      </c>
      <c r="K301" s="68">
        <v>80</v>
      </c>
      <c r="L301" s="68">
        <v>80</v>
      </c>
      <c r="M301" s="68">
        <v>80</v>
      </c>
      <c r="N301" s="294">
        <v>80</v>
      </c>
      <c r="O301" s="294">
        <v>80</v>
      </c>
      <c r="P301" s="294">
        <v>80</v>
      </c>
      <c r="Q301" s="68">
        <v>80</v>
      </c>
      <c r="R301" s="294">
        <v>80</v>
      </c>
      <c r="S301" s="294">
        <v>80</v>
      </c>
      <c r="T301" s="68">
        <f t="shared" si="89"/>
        <v>960</v>
      </c>
      <c r="U301" s="329">
        <f>T302/T301</f>
        <v>1.065625</v>
      </c>
      <c r="V301"/>
      <c r="W301"/>
      <c r="X301"/>
      <c r="Y301"/>
    </row>
    <row r="302" spans="1:25" ht="30.75" customHeight="1" x14ac:dyDescent="0.25">
      <c r="A302" s="397"/>
      <c r="B302" s="451"/>
      <c r="C302" s="451"/>
      <c r="D302" s="451"/>
      <c r="E302" s="451"/>
      <c r="F302" s="358"/>
      <c r="G302" s="17" t="s">
        <v>43</v>
      </c>
      <c r="H302" s="271">
        <v>73</v>
      </c>
      <c r="I302" s="271">
        <v>75</v>
      </c>
      <c r="J302" s="146">
        <v>137</v>
      </c>
      <c r="K302" s="146">
        <v>95</v>
      </c>
      <c r="L302" s="146">
        <v>77</v>
      </c>
      <c r="M302" s="146">
        <v>79</v>
      </c>
      <c r="N302" s="297">
        <v>96</v>
      </c>
      <c r="O302" s="297">
        <v>76</v>
      </c>
      <c r="P302" s="297">
        <v>90</v>
      </c>
      <c r="Q302" s="147">
        <v>77</v>
      </c>
      <c r="R302" s="277">
        <v>70</v>
      </c>
      <c r="S302" s="277">
        <v>78</v>
      </c>
      <c r="T302" s="148">
        <f t="shared" si="89"/>
        <v>1023</v>
      </c>
      <c r="U302" s="345"/>
      <c r="V302"/>
      <c r="W302"/>
      <c r="X302"/>
      <c r="Y302"/>
    </row>
    <row r="303" spans="1:25" ht="30.75" customHeight="1" x14ac:dyDescent="0.25">
      <c r="A303" s="397"/>
      <c r="B303" s="451"/>
      <c r="C303" s="451"/>
      <c r="D303" s="451"/>
      <c r="E303" s="451"/>
      <c r="F303" s="359"/>
      <c r="G303" s="211" t="s">
        <v>140</v>
      </c>
      <c r="H303" s="212">
        <f>H302/H301</f>
        <v>0.91249999999999998</v>
      </c>
      <c r="I303" s="212">
        <f>I302/I301</f>
        <v>0.9375</v>
      </c>
      <c r="J303" s="212">
        <f>J302/J301</f>
        <v>1.7124999999999999</v>
      </c>
      <c r="K303" s="212">
        <v>1.1875</v>
      </c>
      <c r="L303" s="212">
        <v>0.96250000000000002</v>
      </c>
      <c r="M303" s="288">
        <v>0.98750000000000004</v>
      </c>
      <c r="N303" s="212">
        <f t="shared" ref="N303:S303" si="103">N302/N301</f>
        <v>1.2</v>
      </c>
      <c r="O303" s="212">
        <f t="shared" si="103"/>
        <v>0.95</v>
      </c>
      <c r="P303" s="212">
        <f t="shared" si="103"/>
        <v>1.125</v>
      </c>
      <c r="Q303" s="319">
        <f t="shared" si="103"/>
        <v>0.96250000000000002</v>
      </c>
      <c r="R303" s="319">
        <f t="shared" si="103"/>
        <v>0.875</v>
      </c>
      <c r="S303" s="319">
        <f t="shared" si="103"/>
        <v>0.97499999999999998</v>
      </c>
      <c r="T303" s="216"/>
      <c r="U303" s="330"/>
      <c r="V303"/>
      <c r="W303"/>
      <c r="X303"/>
      <c r="Y303"/>
    </row>
    <row r="304" spans="1:25" ht="30.75" customHeight="1" x14ac:dyDescent="0.25">
      <c r="B304" s="347" t="s">
        <v>119</v>
      </c>
      <c r="C304" s="348"/>
      <c r="D304" s="348"/>
      <c r="E304" s="348"/>
      <c r="F304" s="349"/>
      <c r="G304" s="165" t="s">
        <v>25</v>
      </c>
      <c r="H304" s="166">
        <f t="shared" ref="H304:S304" si="104">SUM(H271,H274,H277,H280,H283,H286,H289,H292,H295,H298,H301)</f>
        <v>5612</v>
      </c>
      <c r="I304" s="166">
        <f t="shared" si="104"/>
        <v>5612</v>
      </c>
      <c r="J304" s="166">
        <f t="shared" si="104"/>
        <v>5612</v>
      </c>
      <c r="K304" s="166">
        <v>5612</v>
      </c>
      <c r="L304" s="166">
        <v>5612</v>
      </c>
      <c r="M304" s="166">
        <v>5612</v>
      </c>
      <c r="N304" s="166">
        <f t="shared" si="104"/>
        <v>5612</v>
      </c>
      <c r="O304" s="166">
        <f t="shared" si="104"/>
        <v>5612</v>
      </c>
      <c r="P304" s="166">
        <f t="shared" si="104"/>
        <v>5612</v>
      </c>
      <c r="Q304" s="166">
        <f t="shared" si="104"/>
        <v>5612</v>
      </c>
      <c r="R304" s="166">
        <f t="shared" si="104"/>
        <v>5612</v>
      </c>
      <c r="S304" s="166">
        <f t="shared" si="104"/>
        <v>5612</v>
      </c>
      <c r="T304" s="166">
        <f>SUM(H304:S304)</f>
        <v>67344</v>
      </c>
      <c r="U304" s="435">
        <f>T305/T304</f>
        <v>0.98942741743882157</v>
      </c>
      <c r="V304"/>
      <c r="W304"/>
      <c r="X304"/>
      <c r="Y304"/>
    </row>
    <row r="305" spans="2:25" ht="30.75" customHeight="1" x14ac:dyDescent="0.25">
      <c r="B305" s="350"/>
      <c r="C305" s="351"/>
      <c r="D305" s="351"/>
      <c r="E305" s="351"/>
      <c r="F305" s="352"/>
      <c r="G305" s="120" t="s">
        <v>43</v>
      </c>
      <c r="H305" s="130">
        <f t="shared" ref="H305:S305" si="105">SUM(H272,H275,H278,H281,H284,H287,H290,H293,H296,H299,H302)</f>
        <v>5600</v>
      </c>
      <c r="I305" s="130">
        <f t="shared" si="105"/>
        <v>5522</v>
      </c>
      <c r="J305" s="130">
        <f t="shared" si="105"/>
        <v>5827</v>
      </c>
      <c r="K305" s="130">
        <f t="shared" si="105"/>
        <v>5552</v>
      </c>
      <c r="L305" s="130">
        <f t="shared" si="105"/>
        <v>5453</v>
      </c>
      <c r="M305" s="130">
        <f t="shared" si="105"/>
        <v>5537</v>
      </c>
      <c r="N305" s="130">
        <f t="shared" si="105"/>
        <v>5540</v>
      </c>
      <c r="O305" s="130">
        <f t="shared" si="105"/>
        <v>5719</v>
      </c>
      <c r="P305" s="130">
        <f t="shared" si="105"/>
        <v>5392</v>
      </c>
      <c r="Q305" s="130">
        <f t="shared" si="105"/>
        <v>5468</v>
      </c>
      <c r="R305" s="130">
        <f t="shared" si="105"/>
        <v>5470</v>
      </c>
      <c r="S305" s="130">
        <f t="shared" si="105"/>
        <v>5552</v>
      </c>
      <c r="T305" s="131">
        <f>SUM(H305:S305)</f>
        <v>66632</v>
      </c>
      <c r="U305" s="748"/>
      <c r="V305"/>
      <c r="W305"/>
      <c r="X305"/>
      <c r="Y305"/>
    </row>
    <row r="306" spans="2:25" ht="30.75" customHeight="1" x14ac:dyDescent="0.25">
      <c r="B306" s="353"/>
      <c r="C306" s="354"/>
      <c r="D306" s="354"/>
      <c r="E306" s="354"/>
      <c r="F306" s="355"/>
      <c r="G306" s="180" t="s">
        <v>140</v>
      </c>
      <c r="H306" s="226">
        <f t="shared" ref="H306:S306" si="106">H305/H304*1</f>
        <v>0.99786172487526725</v>
      </c>
      <c r="I306" s="226">
        <f t="shared" si="106"/>
        <v>0.98396293656450462</v>
      </c>
      <c r="J306" s="226">
        <f t="shared" si="106"/>
        <v>1.0383107626514612</v>
      </c>
      <c r="K306" s="226">
        <f t="shared" si="106"/>
        <v>0.98930862437633638</v>
      </c>
      <c r="L306" s="226">
        <f t="shared" si="106"/>
        <v>0.97166785459729155</v>
      </c>
      <c r="M306" s="226">
        <f t="shared" si="106"/>
        <v>0.98663578047042055</v>
      </c>
      <c r="N306" s="226">
        <f t="shared" si="106"/>
        <v>0.98717034925160374</v>
      </c>
      <c r="O306" s="226">
        <f t="shared" si="106"/>
        <v>1.0190662865288667</v>
      </c>
      <c r="P306" s="226">
        <f t="shared" si="106"/>
        <v>0.96079828937990019</v>
      </c>
      <c r="Q306" s="226">
        <f t="shared" si="106"/>
        <v>0.97434069850320737</v>
      </c>
      <c r="R306" s="226">
        <f t="shared" si="106"/>
        <v>0.97469707769066283</v>
      </c>
      <c r="S306" s="226">
        <f t="shared" si="106"/>
        <v>0.98930862437633638</v>
      </c>
      <c r="T306" s="230"/>
      <c r="U306" s="436"/>
      <c r="V306"/>
      <c r="W306"/>
      <c r="X306"/>
      <c r="Y306"/>
    </row>
    <row r="307" spans="2:25" ht="90.75" customHeight="1" x14ac:dyDescent="0.25">
      <c r="B307" s="402" t="s">
        <v>146</v>
      </c>
      <c r="C307" s="403"/>
      <c r="D307" s="403"/>
      <c r="E307" s="403"/>
      <c r="F307" s="403"/>
      <c r="G307" s="403"/>
      <c r="H307" s="403"/>
      <c r="I307" s="403"/>
      <c r="J307" s="403"/>
      <c r="K307" s="403"/>
      <c r="L307" s="403"/>
      <c r="M307" s="403"/>
      <c r="N307" s="403"/>
      <c r="O307" s="403"/>
      <c r="P307" s="403"/>
      <c r="Q307" s="403"/>
      <c r="R307" s="403"/>
      <c r="S307" s="403"/>
      <c r="T307" s="403"/>
      <c r="U307" s="404"/>
      <c r="V307"/>
      <c r="W307"/>
      <c r="X307"/>
      <c r="Y307"/>
    </row>
    <row r="308" spans="2:25" ht="33" customHeight="1" x14ac:dyDescent="0.25">
      <c r="B308" s="399" t="s">
        <v>114</v>
      </c>
      <c r="C308" s="400"/>
      <c r="D308" s="400"/>
      <c r="E308" s="400"/>
      <c r="F308" s="400"/>
      <c r="G308" s="400"/>
      <c r="H308" s="400"/>
      <c r="I308" s="400"/>
      <c r="J308" s="400"/>
      <c r="K308" s="400"/>
      <c r="L308" s="400"/>
      <c r="M308" s="400"/>
      <c r="N308" s="400"/>
      <c r="O308" s="400"/>
      <c r="P308" s="400"/>
      <c r="Q308" s="400"/>
      <c r="R308" s="400"/>
      <c r="S308" s="400"/>
      <c r="T308" s="400"/>
      <c r="U308" s="401"/>
      <c r="V308"/>
      <c r="W308"/>
      <c r="X308"/>
      <c r="Y308"/>
    </row>
    <row r="309" spans="2:25" ht="33" customHeight="1" x14ac:dyDescent="0.25">
      <c r="B309" s="58" t="s">
        <v>16</v>
      </c>
      <c r="C309" s="452" t="s">
        <v>17</v>
      </c>
      <c r="D309" s="453"/>
      <c r="E309" s="454"/>
      <c r="F309" s="58" t="s">
        <v>18</v>
      </c>
      <c r="G309" s="267" t="s">
        <v>20</v>
      </c>
      <c r="H309" s="452" t="s">
        <v>135</v>
      </c>
      <c r="I309" s="453"/>
      <c r="J309" s="453"/>
      <c r="K309" s="453"/>
      <c r="L309" s="453"/>
      <c r="M309" s="453"/>
      <c r="N309" s="454"/>
      <c r="O309" s="452" t="s">
        <v>21</v>
      </c>
      <c r="P309" s="453"/>
      <c r="Q309" s="453"/>
      <c r="R309" s="453"/>
      <c r="S309" s="454"/>
      <c r="T309" s="452" t="s">
        <v>22</v>
      </c>
      <c r="U309" s="454"/>
      <c r="V309"/>
      <c r="W309"/>
      <c r="X309"/>
      <c r="Y309"/>
    </row>
    <row r="310" spans="2:25" ht="50.25" customHeight="1" x14ac:dyDescent="0.25">
      <c r="B310" s="55" t="s">
        <v>80</v>
      </c>
      <c r="C310" s="437" t="s">
        <v>115</v>
      </c>
      <c r="D310" s="438"/>
      <c r="E310" s="439"/>
      <c r="F310" s="55" t="s">
        <v>81</v>
      </c>
      <c r="G310" s="55" t="s">
        <v>23</v>
      </c>
      <c r="H310" s="437" t="s">
        <v>82</v>
      </c>
      <c r="I310" s="438"/>
      <c r="J310" s="438"/>
      <c r="K310" s="438"/>
      <c r="L310" s="438"/>
      <c r="M310" s="438"/>
      <c r="N310" s="439"/>
      <c r="O310" s="437" t="s">
        <v>46</v>
      </c>
      <c r="P310" s="438"/>
      <c r="Q310" s="438"/>
      <c r="R310" s="438"/>
      <c r="S310" s="439"/>
      <c r="T310" s="440">
        <f>U313</f>
        <v>0.81</v>
      </c>
      <c r="U310" s="441"/>
      <c r="V310"/>
      <c r="W310"/>
      <c r="X310"/>
      <c r="Y310"/>
    </row>
    <row r="311" spans="2:25" ht="14.45" customHeight="1" x14ac:dyDescent="0.25">
      <c r="B311" s="363" t="s">
        <v>25</v>
      </c>
      <c r="C311" s="364"/>
      <c r="D311" s="364"/>
      <c r="E311" s="364"/>
      <c r="F311" s="364"/>
      <c r="G311" s="364"/>
      <c r="H311" s="364"/>
      <c r="I311" s="364"/>
      <c r="J311" s="364"/>
      <c r="K311" s="364"/>
      <c r="L311" s="364"/>
      <c r="M311" s="364"/>
      <c r="N311" s="364"/>
      <c r="O311" s="364"/>
      <c r="P311" s="364"/>
      <c r="Q311" s="364"/>
      <c r="R311" s="364"/>
      <c r="S311" s="364"/>
      <c r="T311" s="364"/>
      <c r="U311" s="365"/>
      <c r="V311"/>
      <c r="W311"/>
      <c r="X311"/>
      <c r="Y311"/>
    </row>
    <row r="312" spans="2:25" x14ac:dyDescent="0.25">
      <c r="B312" s="265" t="s">
        <v>26</v>
      </c>
      <c r="C312" s="366" t="s">
        <v>27</v>
      </c>
      <c r="D312" s="367"/>
      <c r="E312" s="368"/>
      <c r="F312" s="265" t="s">
        <v>18</v>
      </c>
      <c r="G312" s="265" t="s">
        <v>25</v>
      </c>
      <c r="H312" s="265" t="s">
        <v>28</v>
      </c>
      <c r="I312" s="265" t="s">
        <v>29</v>
      </c>
      <c r="J312" s="265" t="s">
        <v>30</v>
      </c>
      <c r="K312" s="265" t="s">
        <v>31</v>
      </c>
      <c r="L312" s="265" t="s">
        <v>32</v>
      </c>
      <c r="M312" s="265" t="s">
        <v>33</v>
      </c>
      <c r="N312" s="265" t="s">
        <v>34</v>
      </c>
      <c r="O312" s="265" t="s">
        <v>35</v>
      </c>
      <c r="P312" s="265" t="s">
        <v>36</v>
      </c>
      <c r="Q312" s="265" t="s">
        <v>37</v>
      </c>
      <c r="R312" s="265" t="s">
        <v>38</v>
      </c>
      <c r="S312" s="265" t="s">
        <v>39</v>
      </c>
      <c r="T312" s="265" t="s">
        <v>40</v>
      </c>
      <c r="U312" s="265" t="s">
        <v>41</v>
      </c>
      <c r="V312"/>
      <c r="W312"/>
      <c r="X312"/>
      <c r="Y312"/>
    </row>
    <row r="313" spans="2:25" ht="51" customHeight="1" x14ac:dyDescent="0.25">
      <c r="B313" s="19" t="s">
        <v>83</v>
      </c>
      <c r="C313" s="360" t="s">
        <v>84</v>
      </c>
      <c r="D313" s="361"/>
      <c r="E313" s="362"/>
      <c r="F313" s="72" t="s">
        <v>81</v>
      </c>
      <c r="G313" s="119">
        <f>T313</f>
        <v>1944</v>
      </c>
      <c r="H313" s="74">
        <v>162</v>
      </c>
      <c r="I313" s="74">
        <v>162</v>
      </c>
      <c r="J313" s="74">
        <v>162</v>
      </c>
      <c r="K313" s="74">
        <v>162</v>
      </c>
      <c r="L313" s="74">
        <v>162</v>
      </c>
      <c r="M313" s="74">
        <v>162</v>
      </c>
      <c r="N313" s="74">
        <v>162</v>
      </c>
      <c r="O313" s="74">
        <v>162</v>
      </c>
      <c r="P313" s="74">
        <v>162</v>
      </c>
      <c r="Q313" s="74">
        <v>162</v>
      </c>
      <c r="R313" s="74">
        <v>162</v>
      </c>
      <c r="S313" s="74">
        <v>162</v>
      </c>
      <c r="T313" s="74">
        <f>SUM(H313:S313)</f>
        <v>1944</v>
      </c>
      <c r="U313" s="395">
        <f>T313/T314</f>
        <v>0.81</v>
      </c>
      <c r="V313"/>
      <c r="W313"/>
      <c r="X313"/>
      <c r="Y313"/>
    </row>
    <row r="314" spans="2:25" ht="51" customHeight="1" x14ac:dyDescent="0.25">
      <c r="B314" s="19" t="s">
        <v>85</v>
      </c>
      <c r="C314" s="360" t="s">
        <v>86</v>
      </c>
      <c r="D314" s="361"/>
      <c r="E314" s="362"/>
      <c r="F314" s="72" t="s">
        <v>81</v>
      </c>
      <c r="G314" s="119">
        <f>T314</f>
        <v>2400</v>
      </c>
      <c r="H314" s="74">
        <v>200</v>
      </c>
      <c r="I314" s="74">
        <v>200</v>
      </c>
      <c r="J314" s="74">
        <v>200</v>
      </c>
      <c r="K314" s="74">
        <v>200</v>
      </c>
      <c r="L314" s="74">
        <v>200</v>
      </c>
      <c r="M314" s="74">
        <v>200</v>
      </c>
      <c r="N314" s="74">
        <v>200</v>
      </c>
      <c r="O314" s="74">
        <v>200</v>
      </c>
      <c r="P314" s="74">
        <v>200</v>
      </c>
      <c r="Q314" s="74">
        <v>200</v>
      </c>
      <c r="R314" s="74">
        <v>200</v>
      </c>
      <c r="S314" s="74">
        <v>200</v>
      </c>
      <c r="T314" s="74">
        <f>SUM(H314:S314)</f>
        <v>2400</v>
      </c>
      <c r="U314" s="396"/>
      <c r="V314"/>
      <c r="W314"/>
      <c r="X314"/>
      <c r="Y314"/>
    </row>
    <row r="315" spans="2:25" ht="15.75" x14ac:dyDescent="0.25">
      <c r="B315" s="363" t="s">
        <v>43</v>
      </c>
      <c r="C315" s="364"/>
      <c r="D315" s="364"/>
      <c r="E315" s="364"/>
      <c r="F315" s="364"/>
      <c r="G315" s="364"/>
      <c r="H315" s="364"/>
      <c r="I315" s="364"/>
      <c r="J315" s="364"/>
      <c r="K315" s="364"/>
      <c r="L315" s="364"/>
      <c r="M315" s="364"/>
      <c r="N315" s="364"/>
      <c r="O315" s="364"/>
      <c r="P315" s="364"/>
      <c r="Q315" s="364"/>
      <c r="R315" s="364"/>
      <c r="S315" s="364"/>
      <c r="T315" s="364"/>
      <c r="U315" s="365"/>
      <c r="V315"/>
      <c r="W315"/>
      <c r="X315"/>
      <c r="Y315"/>
    </row>
    <row r="316" spans="2:25" x14ac:dyDescent="0.25">
      <c r="B316" s="265" t="s">
        <v>26</v>
      </c>
      <c r="C316" s="366" t="s">
        <v>27</v>
      </c>
      <c r="D316" s="367"/>
      <c r="E316" s="368"/>
      <c r="F316" s="265" t="s">
        <v>18</v>
      </c>
      <c r="G316" s="265" t="s">
        <v>43</v>
      </c>
      <c r="H316" s="265" t="s">
        <v>28</v>
      </c>
      <c r="I316" s="265" t="s">
        <v>29</v>
      </c>
      <c r="J316" s="265" t="s">
        <v>30</v>
      </c>
      <c r="K316" s="265" t="s">
        <v>31</v>
      </c>
      <c r="L316" s="265" t="s">
        <v>32</v>
      </c>
      <c r="M316" s="265" t="s">
        <v>33</v>
      </c>
      <c r="N316" s="265" t="s">
        <v>34</v>
      </c>
      <c r="O316" s="265" t="s">
        <v>35</v>
      </c>
      <c r="P316" s="265" t="s">
        <v>36</v>
      </c>
      <c r="Q316" s="265" t="s">
        <v>37</v>
      </c>
      <c r="R316" s="265" t="s">
        <v>38</v>
      </c>
      <c r="S316" s="265" t="s">
        <v>39</v>
      </c>
      <c r="T316" s="265" t="s">
        <v>40</v>
      </c>
      <c r="U316" s="174" t="s">
        <v>41</v>
      </c>
      <c r="V316"/>
      <c r="W316"/>
      <c r="X316"/>
      <c r="Y316"/>
    </row>
    <row r="317" spans="2:25" ht="51.75" customHeight="1" x14ac:dyDescent="0.25">
      <c r="B317" s="54" t="s">
        <v>83</v>
      </c>
      <c r="C317" s="432" t="s">
        <v>84</v>
      </c>
      <c r="D317" s="433"/>
      <c r="E317" s="434"/>
      <c r="F317" s="97" t="s">
        <v>81</v>
      </c>
      <c r="G317" s="261">
        <f>T317</f>
        <v>2400</v>
      </c>
      <c r="H317" s="79">
        <v>220</v>
      </c>
      <c r="I317" s="79">
        <v>190</v>
      </c>
      <c r="J317" s="79">
        <v>210</v>
      </c>
      <c r="K317" s="79">
        <v>190</v>
      </c>
      <c r="L317" s="79">
        <v>195</v>
      </c>
      <c r="M317" s="79">
        <v>195</v>
      </c>
      <c r="N317" s="293">
        <v>190</v>
      </c>
      <c r="O317" s="293">
        <v>210</v>
      </c>
      <c r="P317" s="293">
        <v>200</v>
      </c>
      <c r="Q317" s="79">
        <v>230</v>
      </c>
      <c r="R317" s="79">
        <v>180</v>
      </c>
      <c r="S317" s="79">
        <v>190</v>
      </c>
      <c r="T317" s="89">
        <f>SUM(H317:S317)</f>
        <v>2400</v>
      </c>
      <c r="U317" s="395">
        <f>T317/T318</f>
        <v>1</v>
      </c>
      <c r="V317"/>
      <c r="W317"/>
      <c r="X317"/>
      <c r="Y317"/>
    </row>
    <row r="318" spans="2:25" ht="51.75" customHeight="1" x14ac:dyDescent="0.25">
      <c r="B318" s="54" t="s">
        <v>85</v>
      </c>
      <c r="C318" s="432" t="s">
        <v>86</v>
      </c>
      <c r="D318" s="433"/>
      <c r="E318" s="434"/>
      <c r="F318" s="97" t="s">
        <v>81</v>
      </c>
      <c r="G318" s="261">
        <f>T318</f>
        <v>2400</v>
      </c>
      <c r="H318" s="74">
        <v>200</v>
      </c>
      <c r="I318" s="74">
        <v>200</v>
      </c>
      <c r="J318" s="74">
        <v>200</v>
      </c>
      <c r="K318" s="74">
        <v>200</v>
      </c>
      <c r="L318" s="74">
        <v>200</v>
      </c>
      <c r="M318" s="74">
        <v>200</v>
      </c>
      <c r="N318" s="74">
        <v>200</v>
      </c>
      <c r="O318" s="74">
        <v>200</v>
      </c>
      <c r="P318" s="74">
        <v>200</v>
      </c>
      <c r="Q318" s="74">
        <v>200</v>
      </c>
      <c r="R318" s="74">
        <v>200</v>
      </c>
      <c r="S318" s="74">
        <v>200</v>
      </c>
      <c r="T318" s="89">
        <f>SUM(H318:S318)</f>
        <v>2400</v>
      </c>
      <c r="U318" s="396"/>
      <c r="V318"/>
      <c r="W318"/>
      <c r="X318"/>
      <c r="Y318"/>
    </row>
    <row r="319" spans="2:25" ht="25.5" customHeight="1" x14ac:dyDescent="0.25">
      <c r="B319" s="427" t="s">
        <v>69</v>
      </c>
      <c r="C319" s="428"/>
      <c r="D319" s="428"/>
      <c r="E319" s="428"/>
      <c r="F319" s="428"/>
      <c r="G319" s="428"/>
      <c r="H319" s="428"/>
      <c r="I319" s="428"/>
      <c r="J319" s="428"/>
      <c r="K319" s="428"/>
      <c r="L319" s="428"/>
      <c r="M319" s="428"/>
      <c r="N319" s="428"/>
      <c r="O319" s="428"/>
      <c r="P319" s="428"/>
      <c r="Q319" s="428"/>
      <c r="R319" s="428"/>
      <c r="S319" s="428"/>
      <c r="T319" s="428"/>
      <c r="U319" s="429"/>
      <c r="V319"/>
      <c r="W319"/>
      <c r="X319"/>
      <c r="Y319"/>
    </row>
    <row r="320" spans="2:25" ht="15" customHeight="1" x14ac:dyDescent="0.25">
      <c r="B320" s="373" t="s">
        <v>27</v>
      </c>
      <c r="C320" s="374"/>
      <c r="D320" s="374"/>
      <c r="E320" s="375"/>
      <c r="F320" s="379" t="s">
        <v>18</v>
      </c>
      <c r="G320" s="381" t="s">
        <v>340</v>
      </c>
      <c r="H320" s="369" t="s">
        <v>28</v>
      </c>
      <c r="I320" s="369" t="s">
        <v>29</v>
      </c>
      <c r="J320" s="369" t="s">
        <v>30</v>
      </c>
      <c r="K320" s="369" t="s">
        <v>31</v>
      </c>
      <c r="L320" s="369" t="s">
        <v>32</v>
      </c>
      <c r="M320" s="369" t="s">
        <v>33</v>
      </c>
      <c r="N320" s="369" t="s">
        <v>34</v>
      </c>
      <c r="O320" s="369" t="s">
        <v>35</v>
      </c>
      <c r="P320" s="369" t="s">
        <v>36</v>
      </c>
      <c r="Q320" s="369" t="s">
        <v>54</v>
      </c>
      <c r="R320" s="369" t="s">
        <v>38</v>
      </c>
      <c r="S320" s="369" t="s">
        <v>39</v>
      </c>
      <c r="T320" s="369" t="s">
        <v>40</v>
      </c>
      <c r="U320" s="371" t="s">
        <v>41</v>
      </c>
      <c r="V320"/>
      <c r="W320"/>
      <c r="X320"/>
      <c r="Y320"/>
    </row>
    <row r="321" spans="1:25" ht="15" customHeight="1" x14ac:dyDescent="0.25">
      <c r="B321" s="376"/>
      <c r="C321" s="377"/>
      <c r="D321" s="377"/>
      <c r="E321" s="378"/>
      <c r="F321" s="380"/>
      <c r="G321" s="382"/>
      <c r="H321" s="370"/>
      <c r="I321" s="370"/>
      <c r="J321" s="370"/>
      <c r="K321" s="370"/>
      <c r="L321" s="370"/>
      <c r="M321" s="370"/>
      <c r="N321" s="370"/>
      <c r="O321" s="370"/>
      <c r="P321" s="370"/>
      <c r="Q321" s="370"/>
      <c r="R321" s="370"/>
      <c r="S321" s="370"/>
      <c r="T321" s="370"/>
      <c r="U321" s="372"/>
      <c r="V321"/>
      <c r="W321"/>
      <c r="X321"/>
      <c r="Y321"/>
    </row>
    <row r="322" spans="1:25" ht="59.25" customHeight="1" x14ac:dyDescent="0.25">
      <c r="A322"/>
      <c r="B322" s="414" t="s">
        <v>329</v>
      </c>
      <c r="C322" s="415"/>
      <c r="D322" s="415"/>
      <c r="E322" s="416"/>
      <c r="F322" s="392" t="s">
        <v>69</v>
      </c>
      <c r="G322" s="19" t="s">
        <v>25</v>
      </c>
      <c r="H322" s="157">
        <v>21</v>
      </c>
      <c r="I322" s="157">
        <v>21</v>
      </c>
      <c r="J322" s="157">
        <v>21</v>
      </c>
      <c r="K322" s="157">
        <v>21</v>
      </c>
      <c r="L322" s="157">
        <v>21</v>
      </c>
      <c r="M322" s="157">
        <v>21</v>
      </c>
      <c r="N322" s="157">
        <v>21</v>
      </c>
      <c r="O322" s="157">
        <v>21</v>
      </c>
      <c r="P322" s="157">
        <v>21</v>
      </c>
      <c r="Q322" s="315">
        <v>21</v>
      </c>
      <c r="R322" s="157">
        <v>21</v>
      </c>
      <c r="S322" s="157">
        <v>21</v>
      </c>
      <c r="T322" s="74">
        <f t="shared" ref="T322:T350" si="107">SUM(H322:S322)</f>
        <v>252</v>
      </c>
      <c r="U322" s="329">
        <f>T323/T322</f>
        <v>1.0476190476190477</v>
      </c>
      <c r="V322"/>
      <c r="W322"/>
      <c r="X322"/>
      <c r="Y322"/>
    </row>
    <row r="323" spans="1:25" ht="55.5" customHeight="1" x14ac:dyDescent="0.25">
      <c r="A323" s="250" t="s">
        <v>207</v>
      </c>
      <c r="B323" s="417"/>
      <c r="C323" s="418"/>
      <c r="D323" s="418"/>
      <c r="E323" s="419"/>
      <c r="F323" s="393"/>
      <c r="G323" s="46" t="s">
        <v>43</v>
      </c>
      <c r="H323" s="78">
        <v>22</v>
      </c>
      <c r="I323" s="78">
        <v>20</v>
      </c>
      <c r="J323" s="78">
        <v>23</v>
      </c>
      <c r="K323" s="78">
        <v>22</v>
      </c>
      <c r="L323" s="78">
        <v>23</v>
      </c>
      <c r="M323" s="78">
        <v>22</v>
      </c>
      <c r="N323" s="158">
        <v>21</v>
      </c>
      <c r="O323" s="158">
        <v>23</v>
      </c>
      <c r="P323" s="158">
        <v>21</v>
      </c>
      <c r="Q323" s="316">
        <v>24</v>
      </c>
      <c r="R323" s="316">
        <v>21</v>
      </c>
      <c r="S323" s="316">
        <v>22</v>
      </c>
      <c r="T323" s="160">
        <f t="shared" si="107"/>
        <v>264</v>
      </c>
      <c r="U323" s="345"/>
      <c r="V323"/>
      <c r="W323"/>
      <c r="X323"/>
      <c r="Y323"/>
    </row>
    <row r="324" spans="1:25" ht="30" x14ac:dyDescent="0.25">
      <c r="A324" s="251"/>
      <c r="B324" s="420"/>
      <c r="C324" s="421"/>
      <c r="D324" s="421"/>
      <c r="E324" s="422"/>
      <c r="F324" s="394"/>
      <c r="G324" s="211" t="s">
        <v>140</v>
      </c>
      <c r="H324" s="212">
        <f t="shared" ref="H324:S324" si="108">H323/H322*1</f>
        <v>1.0476190476190477</v>
      </c>
      <c r="I324" s="212">
        <f t="shared" si="108"/>
        <v>0.95238095238095233</v>
      </c>
      <c r="J324" s="212">
        <f t="shared" si="108"/>
        <v>1.0952380952380953</v>
      </c>
      <c r="K324" s="212">
        <f t="shared" si="108"/>
        <v>1.0476190476190477</v>
      </c>
      <c r="L324" s="212">
        <f t="shared" si="108"/>
        <v>1.0952380952380953</v>
      </c>
      <c r="M324" s="212">
        <f t="shared" si="108"/>
        <v>1.0476190476190477</v>
      </c>
      <c r="N324" s="212">
        <f t="shared" si="108"/>
        <v>1</v>
      </c>
      <c r="O324" s="212">
        <f t="shared" si="108"/>
        <v>1.0952380952380953</v>
      </c>
      <c r="P324" s="212">
        <f t="shared" si="108"/>
        <v>1</v>
      </c>
      <c r="Q324" s="319">
        <f t="shared" si="108"/>
        <v>1.1428571428571428</v>
      </c>
      <c r="R324" s="319">
        <f t="shared" si="108"/>
        <v>1</v>
      </c>
      <c r="S324" s="319">
        <f t="shared" si="108"/>
        <v>1.0476190476190477</v>
      </c>
      <c r="T324" s="216"/>
      <c r="U324" s="330"/>
      <c r="V324"/>
      <c r="W324"/>
      <c r="X324"/>
      <c r="Y324"/>
    </row>
    <row r="325" spans="1:25" ht="38.25" customHeight="1" x14ac:dyDescent="0.25">
      <c r="A325" s="251"/>
      <c r="B325" s="383" t="s">
        <v>330</v>
      </c>
      <c r="C325" s="384"/>
      <c r="D325" s="384"/>
      <c r="E325" s="385"/>
      <c r="F325" s="392" t="s">
        <v>193</v>
      </c>
      <c r="G325" s="19" t="s">
        <v>25</v>
      </c>
      <c r="H325" s="157">
        <v>12</v>
      </c>
      <c r="I325" s="157">
        <v>12</v>
      </c>
      <c r="J325" s="157">
        <v>12</v>
      </c>
      <c r="K325" s="157">
        <v>12</v>
      </c>
      <c r="L325" s="157">
        <v>12</v>
      </c>
      <c r="M325" s="157">
        <v>12</v>
      </c>
      <c r="N325" s="157">
        <v>12</v>
      </c>
      <c r="O325" s="157">
        <v>12</v>
      </c>
      <c r="P325" s="157">
        <v>12</v>
      </c>
      <c r="Q325" s="315">
        <v>12</v>
      </c>
      <c r="R325" s="157">
        <v>12</v>
      </c>
      <c r="S325" s="157">
        <v>12</v>
      </c>
      <c r="T325" s="74">
        <f t="shared" si="107"/>
        <v>144</v>
      </c>
      <c r="U325" s="329">
        <f>T326/T325</f>
        <v>1</v>
      </c>
      <c r="V325"/>
      <c r="W325"/>
      <c r="X325"/>
      <c r="Y325"/>
    </row>
    <row r="326" spans="1:25" ht="38.25" customHeight="1" x14ac:dyDescent="0.25">
      <c r="A326" s="250" t="s">
        <v>208</v>
      </c>
      <c r="B326" s="386"/>
      <c r="C326" s="387"/>
      <c r="D326" s="387"/>
      <c r="E326" s="388"/>
      <c r="F326" s="393"/>
      <c r="G326" s="46" t="s">
        <v>43</v>
      </c>
      <c r="H326" s="78">
        <v>13</v>
      </c>
      <c r="I326" s="78">
        <v>13</v>
      </c>
      <c r="J326" s="78">
        <v>13</v>
      </c>
      <c r="K326" s="78">
        <v>14</v>
      </c>
      <c r="L326" s="78">
        <v>11</v>
      </c>
      <c r="M326" s="78">
        <v>11</v>
      </c>
      <c r="N326" s="122">
        <v>11</v>
      </c>
      <c r="O326" s="162">
        <v>11</v>
      </c>
      <c r="P326" s="162">
        <v>12</v>
      </c>
      <c r="Q326" s="313">
        <v>11</v>
      </c>
      <c r="R326" s="78">
        <v>14</v>
      </c>
      <c r="S326" s="78">
        <v>10</v>
      </c>
      <c r="T326" s="160">
        <f t="shared" si="107"/>
        <v>144</v>
      </c>
      <c r="U326" s="345"/>
      <c r="V326"/>
      <c r="W326"/>
      <c r="X326"/>
      <c r="Y326"/>
    </row>
    <row r="327" spans="1:25" ht="38.25" customHeight="1" x14ac:dyDescent="0.25">
      <c r="A327" s="251"/>
      <c r="B327" s="389"/>
      <c r="C327" s="390"/>
      <c r="D327" s="390"/>
      <c r="E327" s="391"/>
      <c r="F327" s="394"/>
      <c r="G327" s="211" t="s">
        <v>140</v>
      </c>
      <c r="H327" s="212">
        <f t="shared" ref="H327:S327" si="109">H326/H325*1</f>
        <v>1.0833333333333333</v>
      </c>
      <c r="I327" s="212">
        <f t="shared" si="109"/>
        <v>1.0833333333333333</v>
      </c>
      <c r="J327" s="212">
        <f t="shared" si="109"/>
        <v>1.0833333333333333</v>
      </c>
      <c r="K327" s="212">
        <f t="shared" si="109"/>
        <v>1.1666666666666667</v>
      </c>
      <c r="L327" s="212">
        <f t="shared" si="109"/>
        <v>0.91666666666666663</v>
      </c>
      <c r="M327" s="212">
        <f t="shared" si="109"/>
        <v>0.91666666666666663</v>
      </c>
      <c r="N327" s="212">
        <f t="shared" si="109"/>
        <v>0.91666666666666663</v>
      </c>
      <c r="O327" s="212">
        <f t="shared" si="109"/>
        <v>0.91666666666666663</v>
      </c>
      <c r="P327" s="212">
        <f t="shared" si="109"/>
        <v>1</v>
      </c>
      <c r="Q327" s="319">
        <f t="shared" si="109"/>
        <v>0.91666666666666663</v>
      </c>
      <c r="R327" s="319">
        <f t="shared" si="109"/>
        <v>1.1666666666666667</v>
      </c>
      <c r="S327" s="319">
        <f t="shared" si="109"/>
        <v>0.83333333333333337</v>
      </c>
      <c r="T327" s="216"/>
      <c r="U327" s="330"/>
      <c r="V327"/>
      <c r="W327"/>
      <c r="X327"/>
      <c r="Y327"/>
    </row>
    <row r="328" spans="1:25" ht="39.75" customHeight="1" x14ac:dyDescent="0.25">
      <c r="A328" s="251"/>
      <c r="B328" s="383" t="s">
        <v>331</v>
      </c>
      <c r="C328" s="384"/>
      <c r="D328" s="384"/>
      <c r="E328" s="385"/>
      <c r="F328" s="392" t="s">
        <v>194</v>
      </c>
      <c r="G328" s="19" t="s">
        <v>25</v>
      </c>
      <c r="H328" s="157">
        <v>16</v>
      </c>
      <c r="I328" s="157">
        <v>16</v>
      </c>
      <c r="J328" s="157">
        <v>16</v>
      </c>
      <c r="K328" s="157">
        <v>16</v>
      </c>
      <c r="L328" s="157">
        <v>16</v>
      </c>
      <c r="M328" s="157">
        <v>16</v>
      </c>
      <c r="N328" s="157">
        <v>16</v>
      </c>
      <c r="O328" s="157">
        <v>16</v>
      </c>
      <c r="P328" s="157">
        <v>16</v>
      </c>
      <c r="Q328" s="315">
        <v>16</v>
      </c>
      <c r="R328" s="157">
        <v>16</v>
      </c>
      <c r="S328" s="157">
        <v>16</v>
      </c>
      <c r="T328" s="74">
        <f t="shared" si="107"/>
        <v>192</v>
      </c>
      <c r="U328" s="329">
        <f>T329/T328</f>
        <v>1</v>
      </c>
      <c r="V328"/>
      <c r="W328"/>
      <c r="X328"/>
      <c r="Y328"/>
    </row>
    <row r="329" spans="1:25" ht="39.75" customHeight="1" x14ac:dyDescent="0.25">
      <c r="A329" s="252" t="s">
        <v>209</v>
      </c>
      <c r="B329" s="386"/>
      <c r="C329" s="387"/>
      <c r="D329" s="387"/>
      <c r="E329" s="388"/>
      <c r="F329" s="393"/>
      <c r="G329" s="46" t="s">
        <v>43</v>
      </c>
      <c r="H329" s="78">
        <v>16</v>
      </c>
      <c r="I329" s="78">
        <v>17</v>
      </c>
      <c r="J329" s="78">
        <v>16</v>
      </c>
      <c r="K329" s="76">
        <v>17</v>
      </c>
      <c r="L329" s="78">
        <v>18</v>
      </c>
      <c r="M329" s="76">
        <v>18</v>
      </c>
      <c r="N329" s="122">
        <v>14</v>
      </c>
      <c r="O329" s="162">
        <v>14</v>
      </c>
      <c r="P329" s="162">
        <v>14</v>
      </c>
      <c r="Q329" s="317">
        <v>15</v>
      </c>
      <c r="R329" s="162">
        <v>17</v>
      </c>
      <c r="S329" s="162">
        <v>16</v>
      </c>
      <c r="T329" s="160">
        <f t="shared" si="107"/>
        <v>192</v>
      </c>
      <c r="U329" s="345"/>
    </row>
    <row r="330" spans="1:25" ht="39.75" customHeight="1" x14ac:dyDescent="0.25">
      <c r="A330" s="251"/>
      <c r="B330" s="389"/>
      <c r="C330" s="390"/>
      <c r="D330" s="390"/>
      <c r="E330" s="391"/>
      <c r="F330" s="394"/>
      <c r="G330" s="211" t="s">
        <v>140</v>
      </c>
      <c r="H330" s="212">
        <f t="shared" ref="H330:S330" si="110">H329/H328*1</f>
        <v>1</v>
      </c>
      <c r="I330" s="212">
        <f t="shared" si="110"/>
        <v>1.0625</v>
      </c>
      <c r="J330" s="212">
        <f t="shared" si="110"/>
        <v>1</v>
      </c>
      <c r="K330" s="212">
        <f t="shared" si="110"/>
        <v>1.0625</v>
      </c>
      <c r="L330" s="212">
        <f t="shared" si="110"/>
        <v>1.125</v>
      </c>
      <c r="M330" s="212">
        <f t="shared" si="110"/>
        <v>1.125</v>
      </c>
      <c r="N330" s="212">
        <f t="shared" si="110"/>
        <v>0.875</v>
      </c>
      <c r="O330" s="212">
        <f t="shared" si="110"/>
        <v>0.875</v>
      </c>
      <c r="P330" s="212">
        <f t="shared" si="110"/>
        <v>0.875</v>
      </c>
      <c r="Q330" s="319">
        <f t="shared" si="110"/>
        <v>0.9375</v>
      </c>
      <c r="R330" s="319">
        <f t="shared" si="110"/>
        <v>1.0625</v>
      </c>
      <c r="S330" s="319">
        <f t="shared" si="110"/>
        <v>1</v>
      </c>
      <c r="T330" s="216"/>
      <c r="U330" s="330"/>
    </row>
    <row r="331" spans="1:25" ht="39.75" customHeight="1" x14ac:dyDescent="0.25">
      <c r="A331" s="251"/>
      <c r="B331" s="383" t="s">
        <v>332</v>
      </c>
      <c r="C331" s="384"/>
      <c r="D331" s="384"/>
      <c r="E331" s="385"/>
      <c r="F331" s="392" t="s">
        <v>195</v>
      </c>
      <c r="G331" s="19" t="s">
        <v>25</v>
      </c>
      <c r="H331" s="157">
        <v>10</v>
      </c>
      <c r="I331" s="157">
        <v>10</v>
      </c>
      <c r="J331" s="157">
        <v>10</v>
      </c>
      <c r="K331" s="157">
        <v>10</v>
      </c>
      <c r="L331" s="157">
        <v>10</v>
      </c>
      <c r="M331" s="157">
        <v>10</v>
      </c>
      <c r="N331" s="157">
        <v>10</v>
      </c>
      <c r="O331" s="157">
        <v>10</v>
      </c>
      <c r="P331" s="157">
        <v>10</v>
      </c>
      <c r="Q331" s="315">
        <v>10</v>
      </c>
      <c r="R331" s="157">
        <v>10</v>
      </c>
      <c r="S331" s="157">
        <v>10</v>
      </c>
      <c r="T331" s="74">
        <f t="shared" si="107"/>
        <v>120</v>
      </c>
      <c r="U331" s="329">
        <f>T332/T331</f>
        <v>1.0249999999999999</v>
      </c>
    </row>
    <row r="332" spans="1:25" ht="39.75" customHeight="1" x14ac:dyDescent="0.25">
      <c r="A332" s="253" t="s">
        <v>210</v>
      </c>
      <c r="B332" s="386"/>
      <c r="C332" s="387"/>
      <c r="D332" s="387"/>
      <c r="E332" s="388"/>
      <c r="F332" s="393"/>
      <c r="G332" s="46" t="s">
        <v>43</v>
      </c>
      <c r="H332" s="78">
        <v>9</v>
      </c>
      <c r="I332" s="78">
        <v>11</v>
      </c>
      <c r="J332" s="78">
        <v>10</v>
      </c>
      <c r="K332" s="78">
        <v>11</v>
      </c>
      <c r="L332" s="78">
        <v>11</v>
      </c>
      <c r="M332" s="78">
        <v>12</v>
      </c>
      <c r="N332" s="122">
        <v>9</v>
      </c>
      <c r="O332" s="122">
        <v>10</v>
      </c>
      <c r="P332" s="122">
        <v>9</v>
      </c>
      <c r="Q332" s="318">
        <v>11</v>
      </c>
      <c r="R332" s="163">
        <v>11</v>
      </c>
      <c r="S332" s="163">
        <v>9</v>
      </c>
      <c r="T332" s="160">
        <f t="shared" si="107"/>
        <v>123</v>
      </c>
      <c r="U332" s="345"/>
    </row>
    <row r="333" spans="1:25" ht="39.75" customHeight="1" x14ac:dyDescent="0.25">
      <c r="A333" s="251"/>
      <c r="B333" s="389"/>
      <c r="C333" s="390"/>
      <c r="D333" s="390"/>
      <c r="E333" s="391"/>
      <c r="F333" s="394"/>
      <c r="G333" s="211" t="s">
        <v>140</v>
      </c>
      <c r="H333" s="212">
        <f t="shared" ref="H333:S333" si="111">H332/H331*1</f>
        <v>0.9</v>
      </c>
      <c r="I333" s="212">
        <f t="shared" si="111"/>
        <v>1.1000000000000001</v>
      </c>
      <c r="J333" s="212">
        <f t="shared" si="111"/>
        <v>1</v>
      </c>
      <c r="K333" s="212">
        <f t="shared" si="111"/>
        <v>1.1000000000000001</v>
      </c>
      <c r="L333" s="212">
        <f t="shared" si="111"/>
        <v>1.1000000000000001</v>
      </c>
      <c r="M333" s="212">
        <f t="shared" si="111"/>
        <v>1.2</v>
      </c>
      <c r="N333" s="212">
        <f t="shared" si="111"/>
        <v>0.9</v>
      </c>
      <c r="O333" s="212">
        <f t="shared" si="111"/>
        <v>1</v>
      </c>
      <c r="P333" s="212">
        <f t="shared" si="111"/>
        <v>0.9</v>
      </c>
      <c r="Q333" s="319">
        <f t="shared" si="111"/>
        <v>1.1000000000000001</v>
      </c>
      <c r="R333" s="319">
        <f t="shared" si="111"/>
        <v>1.1000000000000001</v>
      </c>
      <c r="S333" s="319">
        <f t="shared" si="111"/>
        <v>0.9</v>
      </c>
      <c r="T333" s="216"/>
      <c r="U333" s="330"/>
    </row>
    <row r="334" spans="1:25" ht="47.25" customHeight="1" x14ac:dyDescent="0.25">
      <c r="A334" s="251"/>
      <c r="B334" s="383" t="s">
        <v>333</v>
      </c>
      <c r="C334" s="384"/>
      <c r="D334" s="384"/>
      <c r="E334" s="385"/>
      <c r="F334" s="392" t="s">
        <v>178</v>
      </c>
      <c r="G334" s="19" t="s">
        <v>25</v>
      </c>
      <c r="H334" s="157">
        <v>5</v>
      </c>
      <c r="I334" s="157">
        <v>5</v>
      </c>
      <c r="J334" s="157">
        <v>5</v>
      </c>
      <c r="K334" s="157">
        <v>6</v>
      </c>
      <c r="L334" s="157">
        <v>5</v>
      </c>
      <c r="M334" s="157">
        <v>5</v>
      </c>
      <c r="N334" s="157">
        <v>5</v>
      </c>
      <c r="O334" s="157">
        <v>5</v>
      </c>
      <c r="P334" s="157">
        <v>5</v>
      </c>
      <c r="Q334" s="315">
        <v>5</v>
      </c>
      <c r="R334" s="157">
        <v>5</v>
      </c>
      <c r="S334" s="157">
        <v>5</v>
      </c>
      <c r="T334" s="74">
        <f t="shared" si="107"/>
        <v>61</v>
      </c>
      <c r="U334" s="329">
        <f>T335/T334</f>
        <v>1.0491803278688525</v>
      </c>
    </row>
    <row r="335" spans="1:25" ht="47.25" customHeight="1" x14ac:dyDescent="0.25">
      <c r="A335" s="253" t="s">
        <v>211</v>
      </c>
      <c r="B335" s="386"/>
      <c r="C335" s="387"/>
      <c r="D335" s="387"/>
      <c r="E335" s="388"/>
      <c r="F335" s="393"/>
      <c r="G335" s="46" t="s">
        <v>43</v>
      </c>
      <c r="H335" s="78">
        <v>6</v>
      </c>
      <c r="I335" s="78">
        <v>5</v>
      </c>
      <c r="J335" s="78">
        <v>5</v>
      </c>
      <c r="K335" s="78">
        <v>7</v>
      </c>
      <c r="L335" s="78">
        <v>6</v>
      </c>
      <c r="M335" s="78">
        <v>5</v>
      </c>
      <c r="N335" s="122">
        <v>5</v>
      </c>
      <c r="O335" s="164">
        <v>4</v>
      </c>
      <c r="P335" s="164">
        <v>5</v>
      </c>
      <c r="Q335" s="318">
        <v>6</v>
      </c>
      <c r="R335" s="163">
        <v>5</v>
      </c>
      <c r="S335" s="163">
        <v>5</v>
      </c>
      <c r="T335" s="160">
        <f t="shared" si="107"/>
        <v>64</v>
      </c>
      <c r="U335" s="345"/>
    </row>
    <row r="336" spans="1:25" ht="47.25" customHeight="1" x14ac:dyDescent="0.25">
      <c r="A336" s="251"/>
      <c r="B336" s="389"/>
      <c r="C336" s="390"/>
      <c r="D336" s="390"/>
      <c r="E336" s="391"/>
      <c r="F336" s="394"/>
      <c r="G336" s="211" t="s">
        <v>140</v>
      </c>
      <c r="H336" s="212">
        <f>H335/H334*1</f>
        <v>1.2</v>
      </c>
      <c r="I336" s="212">
        <f t="shared" ref="I336:S336" si="112">I335/I334*1</f>
        <v>1</v>
      </c>
      <c r="J336" s="212">
        <f t="shared" si="112"/>
        <v>1</v>
      </c>
      <c r="K336" s="212">
        <f t="shared" si="112"/>
        <v>1.1666666666666667</v>
      </c>
      <c r="L336" s="212">
        <f t="shared" si="112"/>
        <v>1.2</v>
      </c>
      <c r="M336" s="212">
        <f t="shared" si="112"/>
        <v>1</v>
      </c>
      <c r="N336" s="212">
        <f t="shared" si="112"/>
        <v>1</v>
      </c>
      <c r="O336" s="212">
        <f t="shared" si="112"/>
        <v>0.8</v>
      </c>
      <c r="P336" s="212">
        <f t="shared" si="112"/>
        <v>1</v>
      </c>
      <c r="Q336" s="319">
        <f t="shared" si="112"/>
        <v>1.2</v>
      </c>
      <c r="R336" s="319">
        <f t="shared" si="112"/>
        <v>1</v>
      </c>
      <c r="S336" s="319">
        <f t="shared" si="112"/>
        <v>1</v>
      </c>
      <c r="T336" s="216"/>
      <c r="U336" s="330"/>
    </row>
    <row r="337" spans="1:25" ht="47.25" customHeight="1" x14ac:dyDescent="0.25">
      <c r="A337" s="251"/>
      <c r="B337" s="383" t="s">
        <v>334</v>
      </c>
      <c r="C337" s="384"/>
      <c r="D337" s="384"/>
      <c r="E337" s="385"/>
      <c r="F337" s="392" t="s">
        <v>178</v>
      </c>
      <c r="G337" s="19" t="s">
        <v>25</v>
      </c>
      <c r="H337" s="157">
        <v>20</v>
      </c>
      <c r="I337" s="157">
        <v>20</v>
      </c>
      <c r="J337" s="157">
        <v>20</v>
      </c>
      <c r="K337" s="157">
        <v>20</v>
      </c>
      <c r="L337" s="157">
        <v>20</v>
      </c>
      <c r="M337" s="157">
        <v>20</v>
      </c>
      <c r="N337" s="157">
        <v>20</v>
      </c>
      <c r="O337" s="157">
        <v>20</v>
      </c>
      <c r="P337" s="157">
        <v>20</v>
      </c>
      <c r="Q337" s="315">
        <v>20</v>
      </c>
      <c r="R337" s="157">
        <v>20</v>
      </c>
      <c r="S337" s="157">
        <v>20</v>
      </c>
      <c r="T337" s="74">
        <f t="shared" si="107"/>
        <v>240</v>
      </c>
      <c r="U337" s="329">
        <f>T338/T337</f>
        <v>1.0583333333333333</v>
      </c>
    </row>
    <row r="338" spans="1:25" ht="47.25" customHeight="1" x14ac:dyDescent="0.25">
      <c r="A338" s="253" t="s">
        <v>212</v>
      </c>
      <c r="B338" s="386"/>
      <c r="C338" s="387"/>
      <c r="D338" s="387"/>
      <c r="E338" s="388"/>
      <c r="F338" s="393"/>
      <c r="G338" s="46" t="s">
        <v>43</v>
      </c>
      <c r="H338" s="78">
        <v>22</v>
      </c>
      <c r="I338" s="78">
        <v>20</v>
      </c>
      <c r="J338" s="78">
        <v>24</v>
      </c>
      <c r="K338" s="78">
        <v>22</v>
      </c>
      <c r="L338" s="78">
        <v>21</v>
      </c>
      <c r="M338" s="78">
        <v>22</v>
      </c>
      <c r="N338" s="122">
        <v>24</v>
      </c>
      <c r="O338" s="122">
        <v>21</v>
      </c>
      <c r="P338" s="122">
        <v>21</v>
      </c>
      <c r="Q338" s="313">
        <v>21</v>
      </c>
      <c r="R338" s="78">
        <v>18</v>
      </c>
      <c r="S338" s="78">
        <v>18</v>
      </c>
      <c r="T338" s="160">
        <f t="shared" si="107"/>
        <v>254</v>
      </c>
      <c r="U338" s="345"/>
    </row>
    <row r="339" spans="1:25" ht="47.25" customHeight="1" x14ac:dyDescent="0.25">
      <c r="A339" s="251"/>
      <c r="B339" s="389"/>
      <c r="C339" s="390"/>
      <c r="D339" s="390"/>
      <c r="E339" s="391"/>
      <c r="F339" s="394"/>
      <c r="G339" s="211" t="s">
        <v>140</v>
      </c>
      <c r="H339" s="212">
        <f t="shared" ref="H339:S339" si="113">H338/H337*1</f>
        <v>1.1000000000000001</v>
      </c>
      <c r="I339" s="212">
        <f t="shared" si="113"/>
        <v>1</v>
      </c>
      <c r="J339" s="212">
        <f t="shared" si="113"/>
        <v>1.2</v>
      </c>
      <c r="K339" s="212">
        <f t="shared" si="113"/>
        <v>1.1000000000000001</v>
      </c>
      <c r="L339" s="212">
        <f t="shared" si="113"/>
        <v>1.05</v>
      </c>
      <c r="M339" s="212">
        <f t="shared" si="113"/>
        <v>1.1000000000000001</v>
      </c>
      <c r="N339" s="212">
        <f t="shared" si="113"/>
        <v>1.2</v>
      </c>
      <c r="O339" s="212">
        <f t="shared" si="113"/>
        <v>1.05</v>
      </c>
      <c r="P339" s="212">
        <f t="shared" si="113"/>
        <v>1.05</v>
      </c>
      <c r="Q339" s="319">
        <f t="shared" si="113"/>
        <v>1.05</v>
      </c>
      <c r="R339" s="319">
        <f t="shared" si="113"/>
        <v>0.9</v>
      </c>
      <c r="S339" s="319">
        <f t="shared" si="113"/>
        <v>0.9</v>
      </c>
      <c r="T339" s="216"/>
      <c r="U339" s="330"/>
    </row>
    <row r="340" spans="1:25" ht="47.25" customHeight="1" x14ac:dyDescent="0.25">
      <c r="A340" s="251"/>
      <c r="B340" s="383" t="s">
        <v>335</v>
      </c>
      <c r="C340" s="384"/>
      <c r="D340" s="384"/>
      <c r="E340" s="385"/>
      <c r="F340" s="392" t="s">
        <v>178</v>
      </c>
      <c r="G340" s="19" t="s">
        <v>25</v>
      </c>
      <c r="H340" s="157">
        <v>22</v>
      </c>
      <c r="I340" s="157">
        <v>22</v>
      </c>
      <c r="J340" s="157">
        <v>22</v>
      </c>
      <c r="K340" s="157">
        <v>22</v>
      </c>
      <c r="L340" s="157">
        <v>22</v>
      </c>
      <c r="M340" s="157">
        <v>22</v>
      </c>
      <c r="N340" s="157">
        <v>22</v>
      </c>
      <c r="O340" s="157">
        <v>22</v>
      </c>
      <c r="P340" s="157">
        <v>22</v>
      </c>
      <c r="Q340" s="315">
        <v>22</v>
      </c>
      <c r="R340" s="157">
        <v>22</v>
      </c>
      <c r="S340" s="157">
        <v>22</v>
      </c>
      <c r="T340" s="74">
        <f t="shared" si="107"/>
        <v>264</v>
      </c>
      <c r="U340" s="329">
        <f>T341/T340</f>
        <v>1</v>
      </c>
    </row>
    <row r="341" spans="1:25" ht="47.25" customHeight="1" x14ac:dyDescent="0.25">
      <c r="A341" s="253" t="s">
        <v>213</v>
      </c>
      <c r="B341" s="386"/>
      <c r="C341" s="387"/>
      <c r="D341" s="387"/>
      <c r="E341" s="388"/>
      <c r="F341" s="393"/>
      <c r="G341" s="46" t="s">
        <v>43</v>
      </c>
      <c r="H341" s="78">
        <v>26</v>
      </c>
      <c r="I341" s="78">
        <v>20</v>
      </c>
      <c r="J341" s="78">
        <v>21</v>
      </c>
      <c r="K341" s="78">
        <v>20</v>
      </c>
      <c r="L341" s="78">
        <v>20</v>
      </c>
      <c r="M341" s="78">
        <v>22</v>
      </c>
      <c r="N341" s="122">
        <v>24</v>
      </c>
      <c r="O341" s="122">
        <v>21</v>
      </c>
      <c r="P341" s="122">
        <v>23</v>
      </c>
      <c r="Q341" s="313">
        <v>21</v>
      </c>
      <c r="R341" s="78">
        <v>24</v>
      </c>
      <c r="S341" s="78">
        <v>22</v>
      </c>
      <c r="T341" s="160">
        <f t="shared" si="107"/>
        <v>264</v>
      </c>
      <c r="U341" s="345"/>
    </row>
    <row r="342" spans="1:25" ht="47.25" customHeight="1" x14ac:dyDescent="0.25">
      <c r="A342" s="251"/>
      <c r="B342" s="389"/>
      <c r="C342" s="390"/>
      <c r="D342" s="390"/>
      <c r="E342" s="391"/>
      <c r="F342" s="394"/>
      <c r="G342" s="211" t="s">
        <v>140</v>
      </c>
      <c r="H342" s="212">
        <f t="shared" ref="H342:S342" si="114">H341/H340*1</f>
        <v>1.1818181818181819</v>
      </c>
      <c r="I342" s="212">
        <f t="shared" si="114"/>
        <v>0.90909090909090906</v>
      </c>
      <c r="J342" s="212">
        <f t="shared" si="114"/>
        <v>0.95454545454545459</v>
      </c>
      <c r="K342" s="212">
        <f t="shared" si="114"/>
        <v>0.90909090909090906</v>
      </c>
      <c r="L342" s="212">
        <f t="shared" si="114"/>
        <v>0.90909090909090906</v>
      </c>
      <c r="M342" s="212">
        <f t="shared" si="114"/>
        <v>1</v>
      </c>
      <c r="N342" s="212">
        <f t="shared" si="114"/>
        <v>1.0909090909090908</v>
      </c>
      <c r="O342" s="212">
        <f t="shared" si="114"/>
        <v>0.95454545454545459</v>
      </c>
      <c r="P342" s="212">
        <f t="shared" si="114"/>
        <v>1.0454545454545454</v>
      </c>
      <c r="Q342" s="319">
        <f t="shared" si="114"/>
        <v>0.95454545454545459</v>
      </c>
      <c r="R342" s="319">
        <f t="shared" si="114"/>
        <v>1.0909090909090908</v>
      </c>
      <c r="S342" s="319">
        <f t="shared" si="114"/>
        <v>1</v>
      </c>
      <c r="T342" s="216"/>
      <c r="U342" s="330"/>
    </row>
    <row r="343" spans="1:25" ht="34.5" customHeight="1" x14ac:dyDescent="0.25">
      <c r="A343" s="251"/>
      <c r="B343" s="383" t="s">
        <v>336</v>
      </c>
      <c r="C343" s="384"/>
      <c r="D343" s="384"/>
      <c r="E343" s="385"/>
      <c r="F343" s="392" t="s">
        <v>178</v>
      </c>
      <c r="G343" s="19" t="s">
        <v>25</v>
      </c>
      <c r="H343" s="157">
        <v>10</v>
      </c>
      <c r="I343" s="157">
        <v>10</v>
      </c>
      <c r="J343" s="157">
        <v>10</v>
      </c>
      <c r="K343" s="157">
        <v>10</v>
      </c>
      <c r="L343" s="157">
        <v>10</v>
      </c>
      <c r="M343" s="157">
        <v>10</v>
      </c>
      <c r="N343" s="157">
        <v>10</v>
      </c>
      <c r="O343" s="157">
        <v>10</v>
      </c>
      <c r="P343" s="157">
        <v>10</v>
      </c>
      <c r="Q343" s="315">
        <v>10</v>
      </c>
      <c r="R343" s="157">
        <v>10</v>
      </c>
      <c r="S343" s="157">
        <v>10</v>
      </c>
      <c r="T343" s="74">
        <f t="shared" si="107"/>
        <v>120</v>
      </c>
      <c r="U343" s="329">
        <f>T344/T343</f>
        <v>1.0333333333333334</v>
      </c>
    </row>
    <row r="344" spans="1:25" ht="34.5" customHeight="1" x14ac:dyDescent="0.25">
      <c r="A344" s="253" t="s">
        <v>214</v>
      </c>
      <c r="B344" s="386"/>
      <c r="C344" s="387"/>
      <c r="D344" s="387"/>
      <c r="E344" s="388"/>
      <c r="F344" s="393"/>
      <c r="G344" s="46" t="s">
        <v>43</v>
      </c>
      <c r="H344" s="78">
        <v>11</v>
      </c>
      <c r="I344" s="78">
        <v>11</v>
      </c>
      <c r="J344" s="78">
        <v>9</v>
      </c>
      <c r="K344" s="78">
        <v>11</v>
      </c>
      <c r="L344" s="78">
        <v>10</v>
      </c>
      <c r="M344" s="78">
        <v>11</v>
      </c>
      <c r="N344" s="122">
        <v>9</v>
      </c>
      <c r="O344" s="122">
        <v>11</v>
      </c>
      <c r="P344" s="122">
        <v>11</v>
      </c>
      <c r="Q344" s="313">
        <v>11</v>
      </c>
      <c r="R344" s="78">
        <v>10</v>
      </c>
      <c r="S344" s="78">
        <v>9</v>
      </c>
      <c r="T344" s="160">
        <f t="shared" si="107"/>
        <v>124</v>
      </c>
      <c r="U344" s="345"/>
    </row>
    <row r="345" spans="1:25" ht="34.5" customHeight="1" x14ac:dyDescent="0.25">
      <c r="A345" s="251"/>
      <c r="B345" s="389"/>
      <c r="C345" s="390"/>
      <c r="D345" s="390"/>
      <c r="E345" s="391"/>
      <c r="F345" s="394"/>
      <c r="G345" s="211" t="s">
        <v>140</v>
      </c>
      <c r="H345" s="212">
        <f t="shared" ref="H345:S345" si="115">H344/H343*1</f>
        <v>1.1000000000000001</v>
      </c>
      <c r="I345" s="212">
        <f t="shared" si="115"/>
        <v>1.1000000000000001</v>
      </c>
      <c r="J345" s="212">
        <f t="shared" si="115"/>
        <v>0.9</v>
      </c>
      <c r="K345" s="212">
        <f t="shared" si="115"/>
        <v>1.1000000000000001</v>
      </c>
      <c r="L345" s="212">
        <f t="shared" si="115"/>
        <v>1</v>
      </c>
      <c r="M345" s="212">
        <f t="shared" si="115"/>
        <v>1.1000000000000001</v>
      </c>
      <c r="N345" s="212">
        <f t="shared" si="115"/>
        <v>0.9</v>
      </c>
      <c r="O345" s="212">
        <f t="shared" si="115"/>
        <v>1.1000000000000001</v>
      </c>
      <c r="P345" s="212">
        <f t="shared" si="115"/>
        <v>1.1000000000000001</v>
      </c>
      <c r="Q345" s="319">
        <f t="shared" si="115"/>
        <v>1.1000000000000001</v>
      </c>
      <c r="R345" s="319">
        <f t="shared" si="115"/>
        <v>1</v>
      </c>
      <c r="S345" s="319">
        <f t="shared" si="115"/>
        <v>0.9</v>
      </c>
      <c r="T345" s="216"/>
      <c r="U345" s="330"/>
    </row>
    <row r="346" spans="1:25" ht="42" customHeight="1" x14ac:dyDescent="0.25">
      <c r="A346" s="251"/>
      <c r="B346" s="383" t="s">
        <v>337</v>
      </c>
      <c r="C346" s="384"/>
      <c r="D346" s="384"/>
      <c r="E346" s="385"/>
      <c r="F346" s="392" t="s">
        <v>196</v>
      </c>
      <c r="G346" s="19" t="s">
        <v>25</v>
      </c>
      <c r="H346" s="157">
        <v>2</v>
      </c>
      <c r="I346" s="157">
        <v>2</v>
      </c>
      <c r="J346" s="157">
        <v>8</v>
      </c>
      <c r="K346" s="157">
        <v>1</v>
      </c>
      <c r="L346" s="157">
        <v>2</v>
      </c>
      <c r="M346" s="157">
        <v>0</v>
      </c>
      <c r="N346" s="157">
        <v>2</v>
      </c>
      <c r="O346" s="157">
        <v>1</v>
      </c>
      <c r="P346" s="157">
        <v>8</v>
      </c>
      <c r="Q346" s="315">
        <v>0</v>
      </c>
      <c r="R346" s="157">
        <v>1</v>
      </c>
      <c r="S346" s="157">
        <v>0</v>
      </c>
      <c r="T346" s="74">
        <f t="shared" si="107"/>
        <v>27</v>
      </c>
      <c r="U346" s="329">
        <f>T347/T346</f>
        <v>1</v>
      </c>
    </row>
    <row r="347" spans="1:25" ht="42" customHeight="1" x14ac:dyDescent="0.25">
      <c r="A347" s="253" t="s">
        <v>215</v>
      </c>
      <c r="B347" s="386"/>
      <c r="C347" s="387"/>
      <c r="D347" s="387"/>
      <c r="E347" s="388"/>
      <c r="F347" s="393"/>
      <c r="G347" s="46" t="s">
        <v>43</v>
      </c>
      <c r="H347" s="78">
        <v>2</v>
      </c>
      <c r="I347" s="78">
        <v>2</v>
      </c>
      <c r="J347" s="78">
        <v>8</v>
      </c>
      <c r="K347" s="78">
        <v>1</v>
      </c>
      <c r="L347" s="78">
        <v>2</v>
      </c>
      <c r="M347" s="78">
        <v>0</v>
      </c>
      <c r="N347" s="122">
        <v>2</v>
      </c>
      <c r="O347" s="122">
        <v>1</v>
      </c>
      <c r="P347" s="122">
        <v>8</v>
      </c>
      <c r="Q347" s="313">
        <v>0</v>
      </c>
      <c r="R347" s="78">
        <v>1</v>
      </c>
      <c r="S347" s="78">
        <v>0</v>
      </c>
      <c r="T347" s="160">
        <f>SUM(H347:S347)</f>
        <v>27</v>
      </c>
      <c r="U347" s="345"/>
    </row>
    <row r="348" spans="1:25" ht="42" customHeight="1" x14ac:dyDescent="0.25">
      <c r="A348" s="251"/>
      <c r="B348" s="389"/>
      <c r="C348" s="390"/>
      <c r="D348" s="390"/>
      <c r="E348" s="391"/>
      <c r="F348" s="394"/>
      <c r="G348" s="211" t="s">
        <v>140</v>
      </c>
      <c r="H348" s="212">
        <f t="shared" ref="H348:L348" si="116">H347/H346*1</f>
        <v>1</v>
      </c>
      <c r="I348" s="212">
        <f t="shared" si="116"/>
        <v>1</v>
      </c>
      <c r="J348" s="212">
        <f t="shared" si="116"/>
        <v>1</v>
      </c>
      <c r="K348" s="212">
        <f t="shared" si="116"/>
        <v>1</v>
      </c>
      <c r="L348" s="212">
        <f t="shared" si="116"/>
        <v>1</v>
      </c>
      <c r="M348" s="212">
        <v>1</v>
      </c>
      <c r="N348" s="212">
        <f t="shared" ref="N348:R348" si="117">N347/N346*1</f>
        <v>1</v>
      </c>
      <c r="O348" s="212">
        <f t="shared" si="117"/>
        <v>1</v>
      </c>
      <c r="P348" s="212">
        <f t="shared" si="117"/>
        <v>1</v>
      </c>
      <c r="Q348" s="319">
        <v>1</v>
      </c>
      <c r="R348" s="319">
        <f t="shared" si="117"/>
        <v>1</v>
      </c>
      <c r="S348" s="319">
        <v>1</v>
      </c>
      <c r="T348" s="216"/>
      <c r="U348" s="330"/>
    </row>
    <row r="349" spans="1:25" ht="42" customHeight="1" x14ac:dyDescent="0.25">
      <c r="A349" s="251"/>
      <c r="B349" s="356" t="s">
        <v>338</v>
      </c>
      <c r="C349" s="356"/>
      <c r="D349" s="356"/>
      <c r="E349" s="356"/>
      <c r="F349" s="357" t="s">
        <v>95</v>
      </c>
      <c r="G349" s="19" t="s">
        <v>25</v>
      </c>
      <c r="H349" s="157">
        <v>35</v>
      </c>
      <c r="I349" s="157">
        <v>31</v>
      </c>
      <c r="J349" s="157">
        <v>35</v>
      </c>
      <c r="K349" s="157">
        <v>33</v>
      </c>
      <c r="L349" s="157">
        <v>35</v>
      </c>
      <c r="M349" s="157">
        <v>33</v>
      </c>
      <c r="N349" s="157">
        <v>35</v>
      </c>
      <c r="O349" s="157">
        <v>34</v>
      </c>
      <c r="P349" s="157">
        <v>34</v>
      </c>
      <c r="Q349" s="315">
        <v>34</v>
      </c>
      <c r="R349" s="157">
        <v>34</v>
      </c>
      <c r="S349" s="157">
        <v>34</v>
      </c>
      <c r="T349" s="74">
        <f t="shared" si="107"/>
        <v>407</v>
      </c>
      <c r="U349" s="329">
        <f>T350/T349</f>
        <v>1</v>
      </c>
    </row>
    <row r="350" spans="1:25" ht="42" customHeight="1" x14ac:dyDescent="0.25">
      <c r="A350" s="253" t="s">
        <v>216</v>
      </c>
      <c r="B350" s="356"/>
      <c r="C350" s="356"/>
      <c r="D350" s="356"/>
      <c r="E350" s="356"/>
      <c r="F350" s="358"/>
      <c r="G350" s="46" t="s">
        <v>43</v>
      </c>
      <c r="H350" s="83">
        <v>35</v>
      </c>
      <c r="I350" s="83">
        <v>31</v>
      </c>
      <c r="J350" s="33">
        <v>35</v>
      </c>
      <c r="K350" s="78">
        <v>33</v>
      </c>
      <c r="L350" s="78">
        <v>35</v>
      </c>
      <c r="M350" s="78">
        <v>33</v>
      </c>
      <c r="N350" s="122">
        <v>35</v>
      </c>
      <c r="O350" s="164">
        <v>34</v>
      </c>
      <c r="P350" s="164">
        <v>34</v>
      </c>
      <c r="Q350" s="318">
        <v>34</v>
      </c>
      <c r="R350" s="163">
        <v>34</v>
      </c>
      <c r="S350" s="163">
        <v>34</v>
      </c>
      <c r="T350" s="160">
        <f t="shared" si="107"/>
        <v>407</v>
      </c>
      <c r="U350" s="345"/>
    </row>
    <row r="351" spans="1:25" ht="42" customHeight="1" x14ac:dyDescent="0.25">
      <c r="A351" s="251"/>
      <c r="B351" s="356"/>
      <c r="C351" s="356"/>
      <c r="D351" s="356"/>
      <c r="E351" s="356"/>
      <c r="F351" s="359"/>
      <c r="G351" s="211" t="s">
        <v>140</v>
      </c>
      <c r="H351" s="212">
        <f t="shared" ref="H351:S351" si="118">H350/H349*1</f>
        <v>1</v>
      </c>
      <c r="I351" s="212">
        <f t="shared" si="118"/>
        <v>1</v>
      </c>
      <c r="J351" s="212">
        <f t="shared" si="118"/>
        <v>1</v>
      </c>
      <c r="K351" s="212">
        <f t="shared" si="118"/>
        <v>1</v>
      </c>
      <c r="L351" s="212">
        <f t="shared" si="118"/>
        <v>1</v>
      </c>
      <c r="M351" s="212">
        <f t="shared" si="118"/>
        <v>1</v>
      </c>
      <c r="N351" s="212">
        <f t="shared" si="118"/>
        <v>1</v>
      </c>
      <c r="O351" s="212">
        <f t="shared" si="118"/>
        <v>1</v>
      </c>
      <c r="P351" s="212">
        <f t="shared" si="118"/>
        <v>1</v>
      </c>
      <c r="Q351" s="319">
        <f t="shared" si="118"/>
        <v>1</v>
      </c>
      <c r="R351" s="319">
        <f t="shared" si="118"/>
        <v>1</v>
      </c>
      <c r="S351" s="319">
        <f t="shared" si="118"/>
        <v>1</v>
      </c>
      <c r="T351" s="216"/>
      <c r="U351" s="330"/>
    </row>
    <row r="352" spans="1:25" s="22" customFormat="1" ht="26.25" customHeight="1" x14ac:dyDescent="0.2">
      <c r="A352" s="247"/>
      <c r="B352" s="347" t="s">
        <v>119</v>
      </c>
      <c r="C352" s="348"/>
      <c r="D352" s="348"/>
      <c r="E352" s="348"/>
      <c r="F352" s="349"/>
      <c r="G352" s="138" t="s">
        <v>25</v>
      </c>
      <c r="H352" s="139">
        <f>SUM(H322,H325,H328,H331,H334,H337,H340,H343,H346,H349)</f>
        <v>153</v>
      </c>
      <c r="I352" s="139">
        <f t="shared" ref="I352:S352" si="119">SUM(I322,I325,I328,I331,I334,I337,I340,I343,I346,I349)</f>
        <v>149</v>
      </c>
      <c r="J352" s="139">
        <f t="shared" si="119"/>
        <v>159</v>
      </c>
      <c r="K352" s="139">
        <f t="shared" si="119"/>
        <v>151</v>
      </c>
      <c r="L352" s="139">
        <f t="shared" si="119"/>
        <v>153</v>
      </c>
      <c r="M352" s="139">
        <f t="shared" si="119"/>
        <v>149</v>
      </c>
      <c r="N352" s="139">
        <f t="shared" si="119"/>
        <v>153</v>
      </c>
      <c r="O352" s="139">
        <f t="shared" si="119"/>
        <v>151</v>
      </c>
      <c r="P352" s="139">
        <f t="shared" si="119"/>
        <v>158</v>
      </c>
      <c r="Q352" s="139">
        <f t="shared" si="119"/>
        <v>150</v>
      </c>
      <c r="R352" s="139">
        <f t="shared" si="119"/>
        <v>151</v>
      </c>
      <c r="S352" s="139">
        <f t="shared" si="119"/>
        <v>150</v>
      </c>
      <c r="T352" s="139">
        <f>SUM(H352:S352)</f>
        <v>1827</v>
      </c>
      <c r="U352" s="430">
        <f>T353/T352</f>
        <v>1.0197044334975369</v>
      </c>
      <c r="V352" s="193"/>
      <c r="W352" s="193"/>
      <c r="X352" s="193"/>
      <c r="Y352" s="193"/>
    </row>
    <row r="353" spans="1:25" s="22" customFormat="1" ht="34.5" customHeight="1" x14ac:dyDescent="0.2">
      <c r="A353" s="247"/>
      <c r="B353" s="350"/>
      <c r="C353" s="351"/>
      <c r="D353" s="351"/>
      <c r="E353" s="351"/>
      <c r="F353" s="352"/>
      <c r="G353" s="120" t="s">
        <v>43</v>
      </c>
      <c r="H353" s="130">
        <f>SUM(H323,H326,H329,H332,H335,H338,H341,H344,H347,H350)</f>
        <v>162</v>
      </c>
      <c r="I353" s="314">
        <f t="shared" ref="I353:S353" si="120">SUM(I323,I326,I329,I332,I335,I338,I341,I344,I347,I350)</f>
        <v>150</v>
      </c>
      <c r="J353" s="314">
        <f t="shared" si="120"/>
        <v>164</v>
      </c>
      <c r="K353" s="314">
        <f t="shared" si="120"/>
        <v>158</v>
      </c>
      <c r="L353" s="314">
        <f t="shared" si="120"/>
        <v>157</v>
      </c>
      <c r="M353" s="314">
        <f t="shared" si="120"/>
        <v>156</v>
      </c>
      <c r="N353" s="314">
        <f t="shared" si="120"/>
        <v>154</v>
      </c>
      <c r="O353" s="314">
        <f t="shared" si="120"/>
        <v>150</v>
      </c>
      <c r="P353" s="314">
        <f t="shared" si="120"/>
        <v>158</v>
      </c>
      <c r="Q353" s="314">
        <f t="shared" si="120"/>
        <v>154</v>
      </c>
      <c r="R353" s="314">
        <f t="shared" si="120"/>
        <v>155</v>
      </c>
      <c r="S353" s="314">
        <f t="shared" si="120"/>
        <v>145</v>
      </c>
      <c r="T353" s="131">
        <f>SUM(H353:S353)</f>
        <v>1863</v>
      </c>
      <c r="U353" s="749"/>
      <c r="V353" s="193"/>
      <c r="W353" s="193"/>
      <c r="X353" s="193"/>
      <c r="Y353" s="193"/>
    </row>
    <row r="354" spans="1:25" s="22" customFormat="1" ht="34.5" customHeight="1" x14ac:dyDescent="0.2">
      <c r="A354" s="247"/>
      <c r="B354" s="353"/>
      <c r="C354" s="354"/>
      <c r="D354" s="354"/>
      <c r="E354" s="354"/>
      <c r="F354" s="355"/>
      <c r="G354" s="225" t="s">
        <v>140</v>
      </c>
      <c r="H354" s="226">
        <f t="shared" ref="H354:S354" si="121">H353/H352*1</f>
        <v>1.0588235294117647</v>
      </c>
      <c r="I354" s="226">
        <f t="shared" si="121"/>
        <v>1.0067114093959733</v>
      </c>
      <c r="J354" s="226">
        <f t="shared" si="121"/>
        <v>1.0314465408805031</v>
      </c>
      <c r="K354" s="226">
        <f t="shared" si="121"/>
        <v>1.0463576158940397</v>
      </c>
      <c r="L354" s="226">
        <f t="shared" si="121"/>
        <v>1.0261437908496731</v>
      </c>
      <c r="M354" s="226">
        <f t="shared" si="121"/>
        <v>1.0469798657718121</v>
      </c>
      <c r="N354" s="226">
        <f t="shared" si="121"/>
        <v>1.0065359477124183</v>
      </c>
      <c r="O354" s="226">
        <f t="shared" si="121"/>
        <v>0.99337748344370858</v>
      </c>
      <c r="P354" s="226">
        <f t="shared" si="121"/>
        <v>1</v>
      </c>
      <c r="Q354" s="226">
        <f t="shared" si="121"/>
        <v>1.0266666666666666</v>
      </c>
      <c r="R354" s="226">
        <f t="shared" si="121"/>
        <v>1.0264900662251655</v>
      </c>
      <c r="S354" s="226">
        <f t="shared" si="121"/>
        <v>0.96666666666666667</v>
      </c>
      <c r="T354" s="230"/>
      <c r="U354" s="431"/>
      <c r="V354" s="193"/>
      <c r="W354" s="193"/>
      <c r="X354" s="193"/>
      <c r="Y354" s="193"/>
    </row>
    <row r="355" spans="1:25" s="22" customFormat="1" ht="16.5" customHeight="1" x14ac:dyDescent="0.2">
      <c r="A355" s="247"/>
      <c r="B355" s="346" t="s">
        <v>118</v>
      </c>
      <c r="C355" s="346"/>
      <c r="D355" s="346"/>
      <c r="E355" s="346"/>
      <c r="F355" s="346"/>
      <c r="G355" s="231" t="s">
        <v>25</v>
      </c>
      <c r="H355" s="232">
        <f>SUM(H96,H153,H189,H253,H304,H352)</f>
        <v>69297</v>
      </c>
      <c r="I355" s="232">
        <f t="shared" ref="I355:S355" si="122">SUM(I96,I153,I189,I253,I304,I352)</f>
        <v>68260</v>
      </c>
      <c r="J355" s="232">
        <f t="shared" si="122"/>
        <v>68804</v>
      </c>
      <c r="K355" s="232">
        <f t="shared" si="122"/>
        <v>69151</v>
      </c>
      <c r="L355" s="232">
        <f t="shared" si="122"/>
        <v>69338</v>
      </c>
      <c r="M355" s="232">
        <f t="shared" si="122"/>
        <v>68394</v>
      </c>
      <c r="N355" s="232">
        <f t="shared" si="122"/>
        <v>69170</v>
      </c>
      <c r="O355" s="232">
        <f t="shared" si="122"/>
        <v>68832</v>
      </c>
      <c r="P355" s="232">
        <f t="shared" si="122"/>
        <v>68558</v>
      </c>
      <c r="Q355" s="232">
        <f t="shared" si="122"/>
        <v>68894</v>
      </c>
      <c r="R355" s="232">
        <f t="shared" si="122"/>
        <v>67603</v>
      </c>
      <c r="S355" s="232">
        <f t="shared" si="122"/>
        <v>69544</v>
      </c>
      <c r="T355" s="232">
        <f>SUM(T96,T153,T189,T253,T304,T352)</f>
        <v>825845</v>
      </c>
      <c r="U355" s="750">
        <f>T356/T355</f>
        <v>1.0760118424159497</v>
      </c>
      <c r="V355" s="193"/>
      <c r="W355" s="193"/>
      <c r="X355" s="193"/>
      <c r="Y355" s="193"/>
    </row>
    <row r="356" spans="1:25" s="22" customFormat="1" ht="20.25" customHeight="1" x14ac:dyDescent="0.2">
      <c r="A356" s="247"/>
      <c r="B356" s="346"/>
      <c r="C356" s="346"/>
      <c r="D356" s="346"/>
      <c r="E356" s="346"/>
      <c r="F356" s="346"/>
      <c r="G356" s="233" t="s">
        <v>43</v>
      </c>
      <c r="H356" s="234">
        <f>SUM(H97,H154,H190,H254,H305,H353)</f>
        <v>83658</v>
      </c>
      <c r="I356" s="234">
        <f t="shared" ref="I356:S356" si="123">SUM(I97,I154,I190,I254,I305,I353)</f>
        <v>69389</v>
      </c>
      <c r="J356" s="234">
        <f t="shared" si="123"/>
        <v>70461</v>
      </c>
      <c r="K356" s="234">
        <f t="shared" si="123"/>
        <v>73555</v>
      </c>
      <c r="L356" s="234">
        <f t="shared" si="123"/>
        <v>72348</v>
      </c>
      <c r="M356" s="234">
        <f t="shared" si="123"/>
        <v>65209</v>
      </c>
      <c r="N356" s="234">
        <f t="shared" si="123"/>
        <v>75447</v>
      </c>
      <c r="O356" s="234">
        <f t="shared" si="123"/>
        <v>77703</v>
      </c>
      <c r="P356" s="234">
        <f t="shared" si="123"/>
        <v>74486</v>
      </c>
      <c r="Q356" s="234">
        <f t="shared" si="123"/>
        <v>75243</v>
      </c>
      <c r="R356" s="234">
        <f t="shared" si="123"/>
        <v>71796</v>
      </c>
      <c r="S356" s="234">
        <f t="shared" si="123"/>
        <v>79324</v>
      </c>
      <c r="T356" s="234">
        <f t="shared" ref="T356" si="124">SUM(T97,T154,T190,T254,T305,T353)</f>
        <v>888619</v>
      </c>
      <c r="U356" s="751"/>
      <c r="V356" s="193"/>
      <c r="W356" s="193"/>
      <c r="X356" s="193"/>
      <c r="Y356" s="193"/>
    </row>
    <row r="357" spans="1:25" s="22" customFormat="1" ht="36" customHeight="1" x14ac:dyDescent="0.2">
      <c r="A357" s="247"/>
      <c r="B357" s="346"/>
      <c r="C357" s="346"/>
      <c r="D357" s="346"/>
      <c r="E357" s="346"/>
      <c r="F357" s="346"/>
      <c r="G357" s="235" t="s">
        <v>140</v>
      </c>
      <c r="H357" s="236">
        <f t="shared" ref="H357:S357" si="125">H356/H355*1</f>
        <v>1.2072384085891164</v>
      </c>
      <c r="I357" s="236">
        <f t="shared" si="125"/>
        <v>1.0165397011426898</v>
      </c>
      <c r="J357" s="236">
        <f t="shared" si="125"/>
        <v>1.0240829021568514</v>
      </c>
      <c r="K357" s="236">
        <f t="shared" si="125"/>
        <v>1.063686714581134</v>
      </c>
      <c r="L357" s="236">
        <f t="shared" si="125"/>
        <v>1.0434105396752142</v>
      </c>
      <c r="M357" s="236">
        <f t="shared" si="125"/>
        <v>0.95343158756616075</v>
      </c>
      <c r="N357" s="236">
        <f t="shared" si="125"/>
        <v>1.0907474338586092</v>
      </c>
      <c r="O357" s="236">
        <f t="shared" si="125"/>
        <v>1.1288790097629009</v>
      </c>
      <c r="P357" s="236">
        <f t="shared" si="125"/>
        <v>1.0864669331077337</v>
      </c>
      <c r="Q357" s="236">
        <f t="shared" si="125"/>
        <v>1.0921560658402765</v>
      </c>
      <c r="R357" s="236">
        <f t="shared" si="125"/>
        <v>1.0620238746801178</v>
      </c>
      <c r="S357" s="236">
        <f t="shared" si="125"/>
        <v>1.1406303922696421</v>
      </c>
      <c r="T357" s="240"/>
      <c r="U357" s="752"/>
      <c r="V357" s="193"/>
      <c r="W357" s="193"/>
      <c r="X357" s="193"/>
      <c r="Y357" s="193"/>
    </row>
    <row r="358" spans="1:25" s="22" customFormat="1" ht="150.75" customHeight="1" x14ac:dyDescent="0.2">
      <c r="A358" s="247"/>
      <c r="B358" s="25"/>
      <c r="C358" s="26"/>
      <c r="D358" s="26"/>
      <c r="E358" s="26"/>
      <c r="F358" s="27"/>
      <c r="G358" s="26"/>
      <c r="H358" s="26"/>
      <c r="I358" s="26"/>
      <c r="J358" s="26"/>
      <c r="K358" s="26"/>
      <c r="L358" s="26"/>
      <c r="M358" s="26"/>
      <c r="N358" s="26"/>
      <c r="O358" s="26"/>
      <c r="P358" s="26"/>
      <c r="Q358" s="26"/>
      <c r="R358" s="26"/>
      <c r="S358" s="26"/>
      <c r="T358" s="26"/>
      <c r="U358" s="199"/>
      <c r="V358" s="193"/>
      <c r="W358" s="193"/>
      <c r="X358" s="193"/>
      <c r="Y358" s="193"/>
    </row>
    <row r="359" spans="1:25" s="22" customFormat="1" ht="25.5" customHeight="1" x14ac:dyDescent="0.2">
      <c r="A359" s="247"/>
      <c r="B359" s="23"/>
      <c r="C359" s="24"/>
      <c r="D359" s="24"/>
      <c r="E359" s="24"/>
      <c r="F359" s="30"/>
      <c r="G359" s="24"/>
      <c r="H359" s="24"/>
      <c r="I359" s="24"/>
      <c r="J359" s="24"/>
      <c r="K359" s="24"/>
      <c r="L359" s="24"/>
      <c r="M359" s="24"/>
      <c r="N359" s="24"/>
      <c r="O359" s="24"/>
      <c r="P359" s="24"/>
      <c r="Q359" s="24"/>
      <c r="R359" s="24"/>
      <c r="S359" s="24"/>
      <c r="T359" s="24"/>
      <c r="U359" s="200"/>
      <c r="V359" s="193"/>
      <c r="W359" s="193"/>
      <c r="X359" s="193"/>
      <c r="Y359" s="193"/>
    </row>
    <row r="360" spans="1:25" s="22" customFormat="1" ht="25.5" customHeight="1" x14ac:dyDescent="0.2">
      <c r="A360" s="247"/>
      <c r="B360" s="23"/>
      <c r="C360" s="24"/>
      <c r="D360" s="24"/>
      <c r="E360" s="24"/>
      <c r="F360" s="30"/>
      <c r="G360" s="24"/>
      <c r="H360" s="24"/>
      <c r="I360" s="24"/>
      <c r="J360" s="24"/>
      <c r="K360" s="24"/>
      <c r="L360" s="24"/>
      <c r="M360" s="24"/>
      <c r="N360" s="24"/>
      <c r="O360" s="24"/>
      <c r="P360" s="24"/>
      <c r="Q360" s="24"/>
      <c r="R360" s="24"/>
      <c r="S360" s="24"/>
      <c r="T360" s="24"/>
      <c r="U360" s="199"/>
      <c r="V360" s="193"/>
      <c r="W360" s="193"/>
      <c r="X360" s="193"/>
      <c r="Y360" s="193"/>
    </row>
    <row r="361" spans="1:25" s="22" customFormat="1" ht="25.5" customHeight="1" x14ac:dyDescent="0.2">
      <c r="A361" s="247"/>
      <c r="B361" s="23"/>
      <c r="C361" s="24"/>
      <c r="D361" s="24"/>
      <c r="E361" s="24"/>
      <c r="F361" s="30"/>
      <c r="G361" s="24"/>
      <c r="H361" s="24"/>
      <c r="I361" s="24"/>
      <c r="J361" s="24"/>
      <c r="K361" s="24"/>
      <c r="L361" s="24"/>
      <c r="M361" s="24"/>
      <c r="N361" s="24"/>
      <c r="O361" s="24"/>
      <c r="P361" s="24"/>
      <c r="Q361" s="24"/>
      <c r="R361" s="24"/>
      <c r="S361" s="24"/>
      <c r="T361" s="24"/>
      <c r="U361" s="199"/>
      <c r="V361" s="193"/>
      <c r="W361" s="193"/>
      <c r="X361" s="193"/>
      <c r="Y361" s="193"/>
    </row>
    <row r="362" spans="1:25" s="22" customFormat="1" ht="25.5" customHeight="1" x14ac:dyDescent="0.2">
      <c r="A362" s="247"/>
      <c r="B362" s="23"/>
      <c r="C362" s="24"/>
      <c r="D362" s="24"/>
      <c r="E362" s="24"/>
      <c r="F362" s="30"/>
      <c r="G362" s="24"/>
      <c r="H362" s="24"/>
      <c r="I362" s="24"/>
      <c r="J362" s="24"/>
      <c r="K362" s="24"/>
      <c r="L362" s="24"/>
      <c r="M362" s="24"/>
      <c r="N362" s="24"/>
      <c r="O362" s="24"/>
      <c r="P362" s="24"/>
      <c r="Q362" s="24"/>
      <c r="R362" s="24"/>
      <c r="S362" s="24"/>
      <c r="T362" s="24"/>
      <c r="U362" s="199"/>
      <c r="V362" s="193"/>
      <c r="W362" s="193"/>
      <c r="X362" s="193"/>
      <c r="Y362" s="193"/>
    </row>
    <row r="363" spans="1:25" s="22" customFormat="1" ht="14.25" x14ac:dyDescent="0.2">
      <c r="A363" s="247"/>
      <c r="B363" s="23"/>
      <c r="C363" s="24"/>
      <c r="D363" s="24"/>
      <c r="E363" s="24"/>
      <c r="F363" s="30"/>
      <c r="G363" s="24"/>
      <c r="H363" s="24"/>
      <c r="I363" s="24"/>
      <c r="J363" s="24"/>
      <c r="K363" s="24"/>
      <c r="L363" s="24"/>
      <c r="M363" s="24"/>
      <c r="N363" s="24"/>
      <c r="O363" s="24"/>
      <c r="P363" s="24"/>
      <c r="Q363" s="24"/>
      <c r="R363" s="24"/>
      <c r="S363" s="24"/>
      <c r="T363" s="24"/>
      <c r="U363" s="199"/>
      <c r="V363" s="193"/>
      <c r="W363" s="193"/>
      <c r="X363" s="193"/>
      <c r="Y363" s="193"/>
    </row>
    <row r="364" spans="1:25" s="22" customFormat="1" ht="24" customHeight="1" x14ac:dyDescent="0.2">
      <c r="A364" s="247"/>
      <c r="B364" s="23"/>
      <c r="C364" s="24"/>
      <c r="D364" s="24"/>
      <c r="E364" s="24"/>
      <c r="F364" s="30"/>
      <c r="G364" s="24"/>
      <c r="H364" s="24"/>
      <c r="I364" s="24"/>
      <c r="J364" s="24"/>
      <c r="K364" s="24"/>
      <c r="L364" s="24"/>
      <c r="M364" s="24"/>
      <c r="N364" s="24"/>
      <c r="O364" s="24"/>
      <c r="P364" s="24"/>
      <c r="Q364" s="24"/>
      <c r="R364" s="24"/>
      <c r="S364" s="24"/>
      <c r="T364" s="24"/>
      <c r="U364" s="199"/>
      <c r="V364" s="193"/>
      <c r="W364" s="193"/>
      <c r="X364" s="193"/>
      <c r="Y364" s="193"/>
    </row>
    <row r="365" spans="1:25" s="22" customFormat="1" ht="24" customHeight="1" x14ac:dyDescent="0.2">
      <c r="A365" s="247"/>
      <c r="B365" s="23"/>
      <c r="C365" s="24"/>
      <c r="D365" s="24"/>
      <c r="E365" s="24"/>
      <c r="F365" s="30"/>
      <c r="G365" s="24"/>
      <c r="H365" s="24"/>
      <c r="I365" s="24"/>
      <c r="J365" s="24"/>
      <c r="K365" s="24"/>
      <c r="L365" s="24"/>
      <c r="M365" s="24"/>
      <c r="N365" s="24"/>
      <c r="O365" s="24"/>
      <c r="P365" s="24"/>
      <c r="Q365" s="24"/>
      <c r="R365" s="24"/>
      <c r="S365" s="24"/>
      <c r="T365" s="24"/>
      <c r="U365" s="199"/>
      <c r="V365" s="193"/>
      <c r="W365" s="193"/>
      <c r="X365" s="193"/>
      <c r="Y365" s="193"/>
    </row>
    <row r="366" spans="1:25" s="22" customFormat="1" ht="24" customHeight="1" x14ac:dyDescent="0.2">
      <c r="A366" s="247"/>
      <c r="B366" s="23"/>
      <c r="C366" s="24"/>
      <c r="D366" s="24"/>
      <c r="E366" s="24"/>
      <c r="F366" s="30"/>
      <c r="G366" s="24"/>
      <c r="H366" s="24"/>
      <c r="I366" s="24"/>
      <c r="J366" s="24"/>
      <c r="K366" s="24"/>
      <c r="L366" s="24"/>
      <c r="M366" s="24"/>
      <c r="N366" s="24"/>
      <c r="O366" s="24"/>
      <c r="P366" s="24"/>
      <c r="Q366" s="24"/>
      <c r="R366" s="24"/>
      <c r="S366" s="24"/>
      <c r="T366" s="24"/>
      <c r="U366" s="199"/>
      <c r="V366" s="193"/>
      <c r="W366" s="193"/>
      <c r="X366" s="193"/>
      <c r="Y366" s="193"/>
    </row>
    <row r="367" spans="1:25" s="22" customFormat="1" ht="24" customHeight="1" x14ac:dyDescent="0.2">
      <c r="A367" s="247"/>
      <c r="B367" s="23"/>
      <c r="C367" s="24"/>
      <c r="D367" s="24"/>
      <c r="E367" s="24"/>
      <c r="F367" s="30"/>
      <c r="G367" s="24"/>
      <c r="H367" s="24"/>
      <c r="I367" s="24"/>
      <c r="J367" s="24"/>
      <c r="K367" s="24"/>
      <c r="L367" s="24"/>
      <c r="M367" s="24"/>
      <c r="N367" s="24"/>
      <c r="O367" s="24"/>
      <c r="P367" s="24"/>
      <c r="Q367" s="24"/>
      <c r="R367" s="24"/>
      <c r="S367" s="24"/>
      <c r="T367" s="24"/>
      <c r="U367" s="199"/>
      <c r="V367" s="193"/>
      <c r="W367" s="193"/>
      <c r="X367" s="193"/>
      <c r="Y367" s="193"/>
    </row>
    <row r="368" spans="1:25" s="22" customFormat="1" ht="24" customHeight="1" x14ac:dyDescent="0.2">
      <c r="A368" s="247"/>
      <c r="B368" s="23"/>
      <c r="C368" s="24"/>
      <c r="D368" s="24"/>
      <c r="E368" s="24"/>
      <c r="F368" s="30"/>
      <c r="G368" s="24"/>
      <c r="H368" s="24"/>
      <c r="I368" s="24"/>
      <c r="J368" s="24"/>
      <c r="K368" s="24"/>
      <c r="L368" s="24"/>
      <c r="M368" s="24"/>
      <c r="N368" s="24"/>
      <c r="O368" s="24"/>
      <c r="P368" s="24"/>
      <c r="Q368" s="24"/>
      <c r="R368" s="24"/>
      <c r="S368" s="24"/>
      <c r="T368" s="24"/>
      <c r="U368" s="199"/>
      <c r="V368" s="193"/>
      <c r="W368" s="193"/>
      <c r="X368" s="193"/>
      <c r="Y368" s="193"/>
    </row>
    <row r="369" spans="1:25" s="22" customFormat="1" ht="24" customHeight="1" x14ac:dyDescent="0.2">
      <c r="A369" s="247"/>
      <c r="B369" s="23"/>
      <c r="C369" s="24"/>
      <c r="D369" s="24"/>
      <c r="E369" s="24"/>
      <c r="F369" s="30"/>
      <c r="G369" s="24"/>
      <c r="H369" s="24"/>
      <c r="I369" s="24"/>
      <c r="J369" s="24"/>
      <c r="K369" s="24"/>
      <c r="L369" s="24"/>
      <c r="M369" s="24"/>
      <c r="N369" s="24"/>
      <c r="O369" s="24"/>
      <c r="P369" s="24"/>
      <c r="Q369" s="24"/>
      <c r="R369" s="24"/>
      <c r="S369" s="24"/>
      <c r="T369" s="24"/>
      <c r="U369" s="199"/>
      <c r="V369" s="193"/>
      <c r="W369" s="193"/>
      <c r="X369" s="193"/>
      <c r="Y369" s="193"/>
    </row>
    <row r="370" spans="1:25" s="22" customFormat="1" ht="15.75" customHeight="1" x14ac:dyDescent="0.2">
      <c r="A370" s="247"/>
      <c r="B370" s="23"/>
      <c r="C370" s="24"/>
      <c r="D370" s="24"/>
      <c r="E370" s="24"/>
      <c r="F370" s="30"/>
      <c r="G370" s="24"/>
      <c r="H370" s="24"/>
      <c r="I370" s="24"/>
      <c r="J370" s="24"/>
      <c r="K370" s="24"/>
      <c r="L370" s="24"/>
      <c r="M370" s="24"/>
      <c r="N370" s="24"/>
      <c r="O370" s="24"/>
      <c r="P370" s="24"/>
      <c r="Q370" s="24"/>
      <c r="R370" s="24"/>
      <c r="S370" s="24"/>
      <c r="T370" s="24"/>
      <c r="U370" s="199"/>
      <c r="V370" s="193"/>
      <c r="W370" s="193"/>
      <c r="X370" s="193"/>
      <c r="Y370" s="193"/>
    </row>
    <row r="371" spans="1:25" s="22" customFormat="1" ht="13.5" customHeight="1" x14ac:dyDescent="0.2">
      <c r="A371" s="247"/>
      <c r="B371" s="23"/>
      <c r="C371" s="24"/>
      <c r="D371" s="24"/>
      <c r="E371" s="24"/>
      <c r="F371" s="30"/>
      <c r="G371" s="24"/>
      <c r="H371" s="24"/>
      <c r="I371" s="24"/>
      <c r="J371" s="24"/>
      <c r="K371" s="24"/>
      <c r="L371" s="24"/>
      <c r="M371" s="24"/>
      <c r="N371" s="24"/>
      <c r="O371" s="24"/>
      <c r="P371" s="24"/>
      <c r="Q371" s="24"/>
      <c r="R371" s="24"/>
      <c r="S371" s="24"/>
      <c r="T371" s="24"/>
      <c r="U371" s="199"/>
      <c r="V371" s="193"/>
      <c r="W371" s="193"/>
      <c r="X371" s="193"/>
      <c r="Y371" s="193"/>
    </row>
    <row r="372" spans="1:25" s="22" customFormat="1" ht="28.5" customHeight="1" x14ac:dyDescent="0.2">
      <c r="A372" s="247"/>
      <c r="B372" s="23"/>
      <c r="C372" s="24"/>
      <c r="D372" s="24"/>
      <c r="E372" s="24"/>
      <c r="F372" s="30"/>
      <c r="G372" s="24"/>
      <c r="H372" s="24"/>
      <c r="I372" s="24"/>
      <c r="J372" s="24"/>
      <c r="K372" s="24"/>
      <c r="L372" s="24"/>
      <c r="M372" s="24"/>
      <c r="N372" s="24"/>
      <c r="O372" s="24"/>
      <c r="P372" s="24"/>
      <c r="Q372" s="24"/>
      <c r="R372" s="24"/>
      <c r="S372" s="24"/>
      <c r="T372" s="24"/>
      <c r="U372" s="199"/>
      <c r="V372" s="193"/>
      <c r="W372" s="193"/>
      <c r="X372" s="193"/>
      <c r="Y372" s="193"/>
    </row>
    <row r="373" spans="1:25" s="22" customFormat="1" ht="28.5" customHeight="1" x14ac:dyDescent="0.2">
      <c r="A373" s="247"/>
      <c r="B373" s="23"/>
      <c r="C373" s="24"/>
      <c r="D373" s="24"/>
      <c r="E373" s="24"/>
      <c r="F373" s="30"/>
      <c r="G373" s="24"/>
      <c r="H373" s="24"/>
      <c r="I373" s="24"/>
      <c r="J373" s="24"/>
      <c r="K373" s="24"/>
      <c r="L373" s="24"/>
      <c r="M373" s="24"/>
      <c r="N373" s="24"/>
      <c r="O373" s="24"/>
      <c r="P373" s="24"/>
      <c r="Q373" s="24"/>
      <c r="R373" s="24"/>
      <c r="S373" s="24"/>
      <c r="T373" s="24"/>
      <c r="U373" s="199"/>
      <c r="V373" s="193"/>
      <c r="W373" s="193"/>
      <c r="X373" s="193"/>
      <c r="Y373" s="193"/>
    </row>
    <row r="374" spans="1:25" s="22" customFormat="1" ht="14.25" x14ac:dyDescent="0.2">
      <c r="A374" s="247"/>
      <c r="B374" s="23"/>
      <c r="C374" s="24"/>
      <c r="D374" s="24"/>
      <c r="E374" s="24"/>
      <c r="F374" s="30"/>
      <c r="G374" s="24"/>
      <c r="H374" s="24"/>
      <c r="I374" s="24"/>
      <c r="J374" s="24"/>
      <c r="K374" s="24"/>
      <c r="L374" s="24"/>
      <c r="M374" s="24"/>
      <c r="N374" s="24"/>
      <c r="O374" s="24"/>
      <c r="P374" s="24"/>
      <c r="Q374" s="24"/>
      <c r="R374" s="24"/>
      <c r="S374" s="24"/>
      <c r="T374" s="24"/>
      <c r="U374" s="199"/>
      <c r="V374" s="193"/>
      <c r="W374" s="193"/>
      <c r="X374" s="193"/>
      <c r="Y374" s="193"/>
    </row>
    <row r="375" spans="1:25" s="22" customFormat="1" ht="14.25" x14ac:dyDescent="0.2">
      <c r="A375" s="247"/>
      <c r="B375" s="23"/>
      <c r="C375" s="24"/>
      <c r="D375" s="24"/>
      <c r="E375" s="24"/>
      <c r="F375" s="30"/>
      <c r="G375" s="24"/>
      <c r="H375" s="24"/>
      <c r="I375" s="24"/>
      <c r="J375" s="24"/>
      <c r="K375" s="24"/>
      <c r="L375" s="24"/>
      <c r="M375" s="24"/>
      <c r="N375" s="24"/>
      <c r="O375" s="24"/>
      <c r="P375" s="24"/>
      <c r="Q375" s="24"/>
      <c r="R375" s="24"/>
      <c r="S375" s="24"/>
      <c r="T375" s="24"/>
      <c r="U375" s="199"/>
      <c r="V375" s="193"/>
      <c r="W375" s="193"/>
      <c r="X375" s="193"/>
      <c r="Y375" s="193"/>
    </row>
    <row r="376" spans="1:25" s="22" customFormat="1" ht="17.25" customHeight="1" x14ac:dyDescent="0.2">
      <c r="A376" s="247"/>
      <c r="B376" s="23"/>
      <c r="C376" s="24"/>
      <c r="D376" s="24"/>
      <c r="E376" s="24"/>
      <c r="F376" s="30"/>
      <c r="G376" s="24"/>
      <c r="H376" s="24"/>
      <c r="I376" s="24"/>
      <c r="J376" s="24"/>
      <c r="K376" s="24"/>
      <c r="L376" s="24"/>
      <c r="M376" s="24"/>
      <c r="N376" s="24"/>
      <c r="O376" s="24"/>
      <c r="P376" s="24"/>
      <c r="Q376" s="24"/>
      <c r="R376" s="24"/>
      <c r="S376" s="24"/>
      <c r="T376" s="24"/>
      <c r="U376" s="199"/>
      <c r="V376" s="193"/>
      <c r="W376" s="193"/>
      <c r="X376" s="193"/>
      <c r="Y376" s="193"/>
    </row>
    <row r="377" spans="1:25" s="22" customFormat="1" ht="14.25" x14ac:dyDescent="0.2">
      <c r="A377" s="247"/>
      <c r="B377" s="23"/>
      <c r="C377" s="24"/>
      <c r="D377" s="24"/>
      <c r="E377" s="24"/>
      <c r="F377" s="30"/>
      <c r="G377" s="24"/>
      <c r="H377" s="24"/>
      <c r="I377" s="24"/>
      <c r="J377" s="24"/>
      <c r="K377" s="24"/>
      <c r="L377" s="24"/>
      <c r="M377" s="24"/>
      <c r="N377" s="24"/>
      <c r="O377" s="24"/>
      <c r="P377" s="24"/>
      <c r="Q377" s="24"/>
      <c r="R377" s="24"/>
      <c r="S377" s="24"/>
      <c r="T377" s="24"/>
      <c r="U377" s="199"/>
      <c r="V377" s="193"/>
      <c r="W377" s="193"/>
      <c r="X377" s="193"/>
      <c r="Y377" s="193"/>
    </row>
    <row r="378" spans="1:25" s="22" customFormat="1" ht="14.25" x14ac:dyDescent="0.2">
      <c r="A378" s="247"/>
      <c r="B378" s="23"/>
      <c r="C378" s="24"/>
      <c r="D378" s="24"/>
      <c r="E378" s="24"/>
      <c r="F378" s="30"/>
      <c r="G378" s="24"/>
      <c r="H378" s="24"/>
      <c r="I378" s="24"/>
      <c r="J378" s="24"/>
      <c r="K378" s="24"/>
      <c r="L378" s="24"/>
      <c r="M378" s="24"/>
      <c r="N378" s="24"/>
      <c r="O378" s="24"/>
      <c r="P378" s="24"/>
      <c r="Q378" s="24"/>
      <c r="R378" s="24"/>
      <c r="S378" s="24"/>
      <c r="T378" s="24"/>
      <c r="U378" s="199"/>
      <c r="V378" s="193"/>
      <c r="W378" s="193"/>
      <c r="X378" s="193"/>
      <c r="Y378" s="193"/>
    </row>
    <row r="379" spans="1:25" s="22" customFormat="1" ht="13.9" customHeight="1" x14ac:dyDescent="0.2">
      <c r="A379" s="247"/>
      <c r="B379" s="23"/>
      <c r="C379" s="24"/>
      <c r="D379" s="24"/>
      <c r="E379" s="24"/>
      <c r="F379" s="30"/>
      <c r="G379" s="24"/>
      <c r="H379" s="24"/>
      <c r="I379" s="24"/>
      <c r="J379" s="24"/>
      <c r="K379" s="24"/>
      <c r="L379" s="24"/>
      <c r="M379" s="24"/>
      <c r="N379" s="24"/>
      <c r="O379" s="24"/>
      <c r="P379" s="24"/>
      <c r="Q379" s="24"/>
      <c r="R379" s="24"/>
      <c r="S379" s="24"/>
      <c r="T379" s="24"/>
      <c r="U379" s="199"/>
      <c r="V379" s="193"/>
      <c r="W379" s="193"/>
      <c r="X379" s="193"/>
      <c r="Y379" s="193"/>
    </row>
    <row r="380" spans="1:25" s="22" customFormat="1" ht="27.6" customHeight="1" x14ac:dyDescent="0.2">
      <c r="A380" s="247"/>
      <c r="B380" s="23"/>
      <c r="C380" s="24"/>
      <c r="D380" s="24"/>
      <c r="E380" s="24"/>
      <c r="F380" s="30"/>
      <c r="G380" s="24"/>
      <c r="H380" s="24"/>
      <c r="I380" s="24"/>
      <c r="J380" s="24"/>
      <c r="K380" s="24"/>
      <c r="L380" s="24"/>
      <c r="M380" s="24"/>
      <c r="N380" s="24"/>
      <c r="O380" s="24"/>
      <c r="P380" s="24"/>
      <c r="Q380" s="24"/>
      <c r="R380" s="24"/>
      <c r="S380" s="24"/>
      <c r="T380" s="24"/>
      <c r="U380" s="199"/>
      <c r="V380" s="193"/>
      <c r="W380" s="193"/>
      <c r="X380" s="193"/>
      <c r="Y380" s="193"/>
    </row>
    <row r="381" spans="1:25" s="22" customFormat="1" ht="38.25" customHeight="1" x14ac:dyDescent="0.2">
      <c r="A381" s="247"/>
      <c r="B381" s="23"/>
      <c r="C381" s="24"/>
      <c r="D381" s="24"/>
      <c r="E381" s="24"/>
      <c r="F381" s="30"/>
      <c r="G381" s="24"/>
      <c r="H381" s="24"/>
      <c r="I381" s="24"/>
      <c r="J381" s="24"/>
      <c r="K381" s="24"/>
      <c r="L381" s="24"/>
      <c r="M381" s="24"/>
      <c r="N381" s="24"/>
      <c r="O381" s="24"/>
      <c r="P381" s="24"/>
      <c r="Q381" s="24"/>
      <c r="R381" s="24"/>
      <c r="S381" s="24"/>
      <c r="T381" s="24"/>
      <c r="U381" s="199"/>
      <c r="V381" s="193"/>
      <c r="W381" s="193"/>
      <c r="X381" s="193"/>
      <c r="Y381" s="193"/>
    </row>
    <row r="382" spans="1:25" s="22" customFormat="1" ht="21.75" customHeight="1" x14ac:dyDescent="0.2">
      <c r="A382" s="247"/>
      <c r="B382" s="23"/>
      <c r="C382" s="24"/>
      <c r="D382" s="24"/>
      <c r="E382" s="24"/>
      <c r="F382" s="30"/>
      <c r="G382" s="24"/>
      <c r="H382" s="24"/>
      <c r="I382" s="24"/>
      <c r="J382" s="24"/>
      <c r="K382" s="24"/>
      <c r="L382" s="24"/>
      <c r="M382" s="24"/>
      <c r="N382" s="24"/>
      <c r="O382" s="24"/>
      <c r="P382" s="24"/>
      <c r="Q382" s="24"/>
      <c r="R382" s="24"/>
      <c r="S382" s="24"/>
      <c r="T382" s="24"/>
      <c r="U382" s="199"/>
      <c r="V382" s="193"/>
      <c r="W382" s="193"/>
      <c r="X382" s="193"/>
      <c r="Y382" s="193"/>
    </row>
    <row r="383" spans="1:25" s="22" customFormat="1" ht="14.25" x14ac:dyDescent="0.2">
      <c r="A383" s="247"/>
      <c r="B383" s="23"/>
      <c r="C383" s="24"/>
      <c r="D383" s="24"/>
      <c r="E383" s="24"/>
      <c r="F383" s="30"/>
      <c r="G383" s="24"/>
      <c r="H383" s="24"/>
      <c r="I383" s="24"/>
      <c r="J383" s="24"/>
      <c r="K383" s="24"/>
      <c r="L383" s="24"/>
      <c r="M383" s="24"/>
      <c r="N383" s="24"/>
      <c r="O383" s="24"/>
      <c r="P383" s="24"/>
      <c r="Q383" s="24"/>
      <c r="R383" s="24"/>
      <c r="S383" s="24"/>
      <c r="T383" s="24"/>
      <c r="U383" s="199"/>
      <c r="V383" s="193"/>
      <c r="W383" s="193"/>
      <c r="X383" s="193"/>
      <c r="Y383" s="193"/>
    </row>
    <row r="384" spans="1:25" s="22" customFormat="1" ht="24" customHeight="1" x14ac:dyDescent="0.2">
      <c r="A384" s="247"/>
      <c r="B384" s="23"/>
      <c r="C384" s="24"/>
      <c r="D384" s="24"/>
      <c r="E384" s="24"/>
      <c r="F384" s="30"/>
      <c r="G384" s="24"/>
      <c r="H384" s="24"/>
      <c r="I384" s="24"/>
      <c r="J384" s="24"/>
      <c r="K384" s="24"/>
      <c r="L384" s="24"/>
      <c r="M384" s="24"/>
      <c r="N384" s="24"/>
      <c r="O384" s="24"/>
      <c r="P384" s="24"/>
      <c r="Q384" s="24"/>
      <c r="R384" s="24"/>
      <c r="S384" s="24"/>
      <c r="T384" s="24"/>
      <c r="U384" s="199"/>
      <c r="V384" s="193"/>
      <c r="W384" s="193"/>
      <c r="X384" s="193"/>
      <c r="Y384" s="193"/>
    </row>
    <row r="385" spans="1:25" s="22" customFormat="1" ht="24" customHeight="1" x14ac:dyDescent="0.2">
      <c r="A385" s="247"/>
      <c r="B385" s="23"/>
      <c r="C385" s="24"/>
      <c r="D385" s="24"/>
      <c r="E385" s="24"/>
      <c r="F385" s="30"/>
      <c r="G385" s="24"/>
      <c r="H385" s="24"/>
      <c r="I385" s="24"/>
      <c r="J385" s="24"/>
      <c r="K385" s="24"/>
      <c r="L385" s="24"/>
      <c r="M385" s="24"/>
      <c r="N385" s="24"/>
      <c r="O385" s="24"/>
      <c r="P385" s="24"/>
      <c r="Q385" s="24"/>
      <c r="R385" s="24"/>
      <c r="S385" s="24"/>
      <c r="T385" s="24"/>
      <c r="U385" s="199"/>
      <c r="V385" s="193"/>
      <c r="W385" s="193"/>
      <c r="X385" s="193"/>
      <c r="Y385" s="193"/>
    </row>
    <row r="386" spans="1:25" s="22" customFormat="1" ht="22.5" customHeight="1" x14ac:dyDescent="0.2">
      <c r="A386" s="247"/>
      <c r="B386" s="23"/>
      <c r="C386" s="24"/>
      <c r="D386" s="24"/>
      <c r="E386" s="24"/>
      <c r="F386" s="30"/>
      <c r="G386" s="24"/>
      <c r="H386" s="24"/>
      <c r="I386" s="24"/>
      <c r="J386" s="24"/>
      <c r="K386" s="24"/>
      <c r="L386" s="24"/>
      <c r="M386" s="24"/>
      <c r="N386" s="24"/>
      <c r="O386" s="24"/>
      <c r="P386" s="24"/>
      <c r="Q386" s="24"/>
      <c r="R386" s="24"/>
      <c r="S386" s="24"/>
      <c r="T386" s="24"/>
      <c r="U386" s="199"/>
      <c r="V386" s="193"/>
      <c r="W386" s="193"/>
      <c r="X386" s="193"/>
      <c r="Y386" s="193"/>
    </row>
    <row r="387" spans="1:25" s="22" customFormat="1" ht="30.75" customHeight="1" x14ac:dyDescent="0.2">
      <c r="A387" s="247"/>
      <c r="B387" s="23"/>
      <c r="C387" s="24"/>
      <c r="D387" s="24"/>
      <c r="E387" s="24"/>
      <c r="F387" s="30"/>
      <c r="G387" s="24"/>
      <c r="H387" s="24"/>
      <c r="I387" s="24"/>
      <c r="J387" s="24"/>
      <c r="K387" s="24"/>
      <c r="L387" s="24"/>
      <c r="M387" s="24"/>
      <c r="N387" s="24"/>
      <c r="O387" s="24"/>
      <c r="P387" s="24"/>
      <c r="Q387" s="24"/>
      <c r="R387" s="24"/>
      <c r="S387" s="24"/>
      <c r="T387" s="24"/>
      <c r="U387" s="199"/>
      <c r="V387" s="193"/>
      <c r="W387" s="193"/>
      <c r="X387" s="193"/>
      <c r="Y387" s="193"/>
    </row>
    <row r="388" spans="1:25" s="22" customFormat="1" ht="21.75" customHeight="1" x14ac:dyDescent="0.2">
      <c r="A388" s="247"/>
      <c r="B388" s="23"/>
      <c r="C388" s="24"/>
      <c r="D388" s="24"/>
      <c r="E388" s="24"/>
      <c r="F388" s="30"/>
      <c r="G388" s="24"/>
      <c r="H388" s="24"/>
      <c r="I388" s="24"/>
      <c r="J388" s="24"/>
      <c r="K388" s="24"/>
      <c r="L388" s="24"/>
      <c r="M388" s="24"/>
      <c r="N388" s="24"/>
      <c r="O388" s="24"/>
      <c r="P388" s="24"/>
      <c r="Q388" s="24"/>
      <c r="R388" s="24"/>
      <c r="S388" s="24"/>
      <c r="T388" s="24"/>
      <c r="U388" s="199"/>
      <c r="V388" s="193"/>
      <c r="W388" s="193"/>
      <c r="X388" s="193"/>
      <c r="Y388" s="193"/>
    </row>
    <row r="389" spans="1:25" s="22" customFormat="1" ht="21.75" customHeight="1" x14ac:dyDescent="0.2">
      <c r="A389" s="247"/>
      <c r="B389" s="23"/>
      <c r="C389" s="24"/>
      <c r="D389" s="24"/>
      <c r="E389" s="24"/>
      <c r="F389" s="30"/>
      <c r="G389" s="24"/>
      <c r="H389" s="24"/>
      <c r="I389" s="24"/>
      <c r="J389" s="24"/>
      <c r="K389" s="24"/>
      <c r="L389" s="24"/>
      <c r="M389" s="24"/>
      <c r="N389" s="24"/>
      <c r="O389" s="24"/>
      <c r="P389" s="24"/>
      <c r="Q389" s="24"/>
      <c r="R389" s="24"/>
      <c r="S389" s="24"/>
      <c r="T389" s="24"/>
      <c r="U389" s="199"/>
      <c r="V389" s="193"/>
      <c r="W389" s="193"/>
      <c r="X389" s="193"/>
      <c r="Y389" s="193"/>
    </row>
    <row r="390" spans="1:25" s="22" customFormat="1" ht="14.25" x14ac:dyDescent="0.2">
      <c r="A390" s="247"/>
      <c r="B390" s="23"/>
      <c r="C390" s="24"/>
      <c r="D390" s="24"/>
      <c r="E390" s="24"/>
      <c r="F390" s="30"/>
      <c r="G390" s="24"/>
      <c r="H390" s="24"/>
      <c r="I390" s="24"/>
      <c r="J390" s="24"/>
      <c r="K390" s="24"/>
      <c r="L390" s="24"/>
      <c r="M390" s="24"/>
      <c r="N390" s="24"/>
      <c r="O390" s="24"/>
      <c r="P390" s="24"/>
      <c r="Q390" s="24"/>
      <c r="R390" s="24"/>
      <c r="S390" s="24"/>
      <c r="T390" s="24"/>
      <c r="U390" s="199"/>
      <c r="V390" s="193"/>
      <c r="W390" s="193"/>
      <c r="X390" s="193"/>
      <c r="Y390" s="193"/>
    </row>
    <row r="391" spans="1:25" s="22" customFormat="1" ht="14.25" x14ac:dyDescent="0.2">
      <c r="A391" s="247"/>
      <c r="B391" s="23"/>
      <c r="C391" s="24"/>
      <c r="D391" s="24"/>
      <c r="E391" s="24"/>
      <c r="F391" s="30"/>
      <c r="G391" s="24"/>
      <c r="H391" s="24"/>
      <c r="I391" s="24"/>
      <c r="J391" s="24"/>
      <c r="K391" s="24"/>
      <c r="L391" s="24"/>
      <c r="M391" s="24"/>
      <c r="N391" s="24"/>
      <c r="O391" s="24"/>
      <c r="P391" s="24"/>
      <c r="Q391" s="24"/>
      <c r="R391" s="24"/>
      <c r="S391" s="24"/>
      <c r="T391" s="24"/>
      <c r="U391" s="199"/>
      <c r="V391" s="193"/>
      <c r="W391" s="193"/>
      <c r="X391" s="193"/>
      <c r="Y391" s="193"/>
    </row>
    <row r="392" spans="1:25" s="22" customFormat="1" ht="15" customHeight="1" x14ac:dyDescent="0.2">
      <c r="A392" s="247"/>
      <c r="B392" s="23"/>
      <c r="C392" s="24"/>
      <c r="D392" s="24"/>
      <c r="E392" s="24"/>
      <c r="F392" s="30"/>
      <c r="G392" s="24"/>
      <c r="H392" s="24"/>
      <c r="I392" s="24"/>
      <c r="J392" s="24"/>
      <c r="K392" s="24"/>
      <c r="L392" s="24"/>
      <c r="M392" s="24"/>
      <c r="N392" s="24"/>
      <c r="O392" s="24"/>
      <c r="P392" s="24"/>
      <c r="Q392" s="24"/>
      <c r="R392" s="24"/>
      <c r="S392" s="24"/>
      <c r="T392" s="24"/>
      <c r="U392" s="199"/>
      <c r="V392" s="193"/>
      <c r="W392" s="193"/>
      <c r="X392" s="193"/>
      <c r="Y392" s="193"/>
    </row>
    <row r="393" spans="1:25" s="22" customFormat="1" ht="21" customHeight="1" x14ac:dyDescent="0.2">
      <c r="A393" s="247"/>
      <c r="B393" s="23"/>
      <c r="C393" s="24"/>
      <c r="D393" s="24"/>
      <c r="E393" s="24"/>
      <c r="F393" s="30"/>
      <c r="G393" s="24"/>
      <c r="H393" s="24"/>
      <c r="I393" s="24"/>
      <c r="J393" s="24"/>
      <c r="K393" s="24"/>
      <c r="L393" s="24"/>
      <c r="M393" s="24"/>
      <c r="N393" s="24"/>
      <c r="O393" s="24"/>
      <c r="P393" s="24"/>
      <c r="Q393" s="24"/>
      <c r="R393" s="24"/>
      <c r="S393" s="24"/>
      <c r="T393" s="24"/>
      <c r="U393" s="199"/>
      <c r="V393" s="193"/>
      <c r="W393" s="193"/>
      <c r="X393" s="193"/>
      <c r="Y393" s="193"/>
    </row>
    <row r="394" spans="1:25" s="22" customFormat="1" ht="24" customHeight="1" x14ac:dyDescent="0.2">
      <c r="A394" s="247"/>
      <c r="B394" s="23"/>
      <c r="C394" s="24"/>
      <c r="D394" s="24"/>
      <c r="E394" s="24"/>
      <c r="F394" s="30"/>
      <c r="G394" s="24"/>
      <c r="H394" s="24"/>
      <c r="I394" s="24"/>
      <c r="J394" s="24"/>
      <c r="K394" s="24"/>
      <c r="L394" s="24"/>
      <c r="M394" s="24"/>
      <c r="N394" s="24"/>
      <c r="O394" s="24"/>
      <c r="P394" s="24"/>
      <c r="Q394" s="24"/>
      <c r="R394" s="24"/>
      <c r="S394" s="24"/>
      <c r="T394" s="24"/>
      <c r="U394" s="199"/>
      <c r="V394" s="193"/>
      <c r="W394" s="193"/>
      <c r="X394" s="193"/>
      <c r="Y394" s="193"/>
    </row>
    <row r="395" spans="1:25" s="22" customFormat="1" ht="40.5" customHeight="1" x14ac:dyDescent="0.2">
      <c r="A395" s="247"/>
      <c r="B395" s="23"/>
      <c r="C395" s="24"/>
      <c r="D395" s="24"/>
      <c r="E395" s="24"/>
      <c r="F395" s="30"/>
      <c r="G395" s="24"/>
      <c r="H395" s="24"/>
      <c r="I395" s="24"/>
      <c r="J395" s="24"/>
      <c r="K395" s="24"/>
      <c r="L395" s="24"/>
      <c r="M395" s="24"/>
      <c r="N395" s="24"/>
      <c r="O395" s="24"/>
      <c r="P395" s="24"/>
      <c r="Q395" s="24"/>
      <c r="R395" s="24"/>
      <c r="S395" s="24"/>
      <c r="T395" s="24"/>
      <c r="U395" s="199"/>
      <c r="V395" s="193"/>
      <c r="W395" s="193"/>
      <c r="X395" s="193"/>
      <c r="Y395" s="193"/>
    </row>
    <row r="396" spans="1:25" s="22" customFormat="1" ht="22.5" customHeight="1" x14ac:dyDescent="0.2">
      <c r="A396" s="247"/>
      <c r="B396" s="23"/>
      <c r="C396" s="24"/>
      <c r="D396" s="24"/>
      <c r="E396" s="24"/>
      <c r="F396" s="30"/>
      <c r="G396" s="24"/>
      <c r="H396" s="24"/>
      <c r="I396" s="24"/>
      <c r="J396" s="24"/>
      <c r="K396" s="24"/>
      <c r="L396" s="24"/>
      <c r="M396" s="24"/>
      <c r="N396" s="24"/>
      <c r="O396" s="24"/>
      <c r="P396" s="24"/>
      <c r="Q396" s="24"/>
      <c r="R396" s="24"/>
      <c r="S396" s="24"/>
      <c r="T396" s="24"/>
      <c r="U396" s="199"/>
      <c r="V396" s="193"/>
      <c r="W396" s="193"/>
      <c r="X396" s="193"/>
      <c r="Y396" s="193"/>
    </row>
    <row r="397" spans="1:25" s="22" customFormat="1" ht="22.5" customHeight="1" x14ac:dyDescent="0.2">
      <c r="A397" s="247"/>
      <c r="B397" s="23"/>
      <c r="C397" s="24"/>
      <c r="D397" s="24"/>
      <c r="E397" s="24"/>
      <c r="F397" s="30"/>
      <c r="G397" s="24"/>
      <c r="H397" s="24"/>
      <c r="I397" s="24"/>
      <c r="J397" s="24"/>
      <c r="K397" s="24"/>
      <c r="L397" s="24"/>
      <c r="M397" s="24"/>
      <c r="N397" s="24"/>
      <c r="O397" s="24"/>
      <c r="P397" s="24"/>
      <c r="Q397" s="24"/>
      <c r="R397" s="24"/>
      <c r="S397" s="24"/>
      <c r="T397" s="24"/>
      <c r="U397" s="199"/>
      <c r="V397" s="193"/>
      <c r="W397" s="193"/>
      <c r="X397" s="193"/>
      <c r="Y397" s="193"/>
    </row>
    <row r="398" spans="1:25" s="22" customFormat="1" ht="22.5" customHeight="1" x14ac:dyDescent="0.2">
      <c r="A398" s="247"/>
      <c r="B398" s="23"/>
      <c r="C398" s="24"/>
      <c r="D398" s="24"/>
      <c r="E398" s="24"/>
      <c r="F398" s="30"/>
      <c r="G398" s="24"/>
      <c r="H398" s="24"/>
      <c r="I398" s="24"/>
      <c r="J398" s="24"/>
      <c r="K398" s="24"/>
      <c r="L398" s="24"/>
      <c r="M398" s="24"/>
      <c r="N398" s="24"/>
      <c r="O398" s="24"/>
      <c r="P398" s="24"/>
      <c r="Q398" s="24"/>
      <c r="R398" s="24"/>
      <c r="S398" s="24"/>
      <c r="T398" s="24"/>
      <c r="U398" s="199"/>
      <c r="V398" s="193"/>
      <c r="W398" s="193"/>
      <c r="X398" s="193"/>
      <c r="Y398" s="193"/>
    </row>
    <row r="399" spans="1:25" s="22" customFormat="1" ht="22.5" customHeight="1" x14ac:dyDescent="0.2">
      <c r="A399" s="247"/>
      <c r="B399" s="23"/>
      <c r="C399" s="24"/>
      <c r="D399" s="24"/>
      <c r="E399" s="24"/>
      <c r="F399" s="30"/>
      <c r="G399" s="24"/>
      <c r="H399" s="24"/>
      <c r="I399" s="24"/>
      <c r="J399" s="24"/>
      <c r="K399" s="24"/>
      <c r="L399" s="24"/>
      <c r="M399" s="24"/>
      <c r="N399" s="24"/>
      <c r="O399" s="24"/>
      <c r="P399" s="24"/>
      <c r="Q399" s="24"/>
      <c r="R399" s="24"/>
      <c r="S399" s="24"/>
      <c r="T399" s="24"/>
      <c r="U399" s="199"/>
      <c r="V399" s="193"/>
      <c r="W399" s="193"/>
      <c r="X399" s="193"/>
      <c r="Y399" s="193"/>
    </row>
    <row r="400" spans="1:25" s="22" customFormat="1" ht="22.5" customHeight="1" x14ac:dyDescent="0.2">
      <c r="A400" s="247"/>
      <c r="B400" s="23"/>
      <c r="C400" s="24"/>
      <c r="D400" s="24"/>
      <c r="E400" s="24"/>
      <c r="F400" s="30"/>
      <c r="G400" s="24"/>
      <c r="H400" s="24"/>
      <c r="I400" s="24"/>
      <c r="J400" s="24"/>
      <c r="K400" s="24"/>
      <c r="L400" s="24"/>
      <c r="M400" s="24"/>
      <c r="N400" s="24"/>
      <c r="O400" s="24"/>
      <c r="P400" s="24"/>
      <c r="Q400" s="24"/>
      <c r="R400" s="24"/>
      <c r="S400" s="24"/>
      <c r="T400" s="24"/>
      <c r="U400" s="199"/>
      <c r="V400" s="193"/>
      <c r="W400" s="193"/>
      <c r="X400" s="193"/>
      <c r="Y400" s="193"/>
    </row>
    <row r="401" spans="1:25" s="22" customFormat="1" ht="22.5" customHeight="1" x14ac:dyDescent="0.2">
      <c r="A401" s="247"/>
      <c r="B401" s="23"/>
      <c r="C401" s="24"/>
      <c r="D401" s="24"/>
      <c r="E401" s="24"/>
      <c r="F401" s="30"/>
      <c r="G401" s="24"/>
      <c r="H401" s="24"/>
      <c r="I401" s="24"/>
      <c r="J401" s="24"/>
      <c r="K401" s="24"/>
      <c r="L401" s="24"/>
      <c r="M401" s="24"/>
      <c r="N401" s="24"/>
      <c r="O401" s="24"/>
      <c r="P401" s="24"/>
      <c r="Q401" s="24"/>
      <c r="R401" s="24"/>
      <c r="S401" s="24"/>
      <c r="T401" s="24"/>
      <c r="U401" s="199"/>
      <c r="V401" s="193"/>
      <c r="W401" s="193"/>
      <c r="X401" s="193"/>
      <c r="Y401" s="193"/>
    </row>
  </sheetData>
  <mergeCells count="517">
    <mergeCell ref="B9:D9"/>
    <mergeCell ref="E9:U9"/>
    <mergeCell ref="B10:D10"/>
    <mergeCell ref="E10:U10"/>
    <mergeCell ref="B11:D11"/>
    <mergeCell ref="E11:U11"/>
    <mergeCell ref="B2:U2"/>
    <mergeCell ref="B4:D4"/>
    <mergeCell ref="E4:U4"/>
    <mergeCell ref="B7:D7"/>
    <mergeCell ref="E7:U7"/>
    <mergeCell ref="B8:D8"/>
    <mergeCell ref="E8:U8"/>
    <mergeCell ref="B16:D16"/>
    <mergeCell ref="E16:U16"/>
    <mergeCell ref="B17:D17"/>
    <mergeCell ref="E17:U17"/>
    <mergeCell ref="B18:D18"/>
    <mergeCell ref="E18:U18"/>
    <mergeCell ref="B12:D12"/>
    <mergeCell ref="E12:U12"/>
    <mergeCell ref="B13:D13"/>
    <mergeCell ref="E13:U13"/>
    <mergeCell ref="B14:U14"/>
    <mergeCell ref="B15:D15"/>
    <mergeCell ref="E15:U15"/>
    <mergeCell ref="B24:U24"/>
    <mergeCell ref="B25:U25"/>
    <mergeCell ref="C26:E26"/>
    <mergeCell ref="H26:N26"/>
    <mergeCell ref="O26:S26"/>
    <mergeCell ref="T26:U26"/>
    <mergeCell ref="B19:U19"/>
    <mergeCell ref="B20:U20"/>
    <mergeCell ref="B21:U21"/>
    <mergeCell ref="B22:U22"/>
    <mergeCell ref="B23:D23"/>
    <mergeCell ref="E23:U23"/>
    <mergeCell ref="C30:E30"/>
    <mergeCell ref="U30:U31"/>
    <mergeCell ref="C31:E31"/>
    <mergeCell ref="B32:U32"/>
    <mergeCell ref="C33:E33"/>
    <mergeCell ref="C34:E34"/>
    <mergeCell ref="U34:U35"/>
    <mergeCell ref="C35:E35"/>
    <mergeCell ref="C27:E27"/>
    <mergeCell ref="H27:N27"/>
    <mergeCell ref="O27:S27"/>
    <mergeCell ref="T27:U27"/>
    <mergeCell ref="B28:U28"/>
    <mergeCell ref="C29:E29"/>
    <mergeCell ref="C39:E39"/>
    <mergeCell ref="H39:N39"/>
    <mergeCell ref="O39:S39"/>
    <mergeCell ref="T39:U39"/>
    <mergeCell ref="B40:U40"/>
    <mergeCell ref="C41:E41"/>
    <mergeCell ref="B36:U36"/>
    <mergeCell ref="B37:U37"/>
    <mergeCell ref="C38:E38"/>
    <mergeCell ref="H38:N38"/>
    <mergeCell ref="O38:S38"/>
    <mergeCell ref="T38:U38"/>
    <mergeCell ref="B48:U48"/>
    <mergeCell ref="B49:U49"/>
    <mergeCell ref="C50:E50"/>
    <mergeCell ref="H50:N50"/>
    <mergeCell ref="O50:S50"/>
    <mergeCell ref="T50:U50"/>
    <mergeCell ref="C42:E42"/>
    <mergeCell ref="U42:U43"/>
    <mergeCell ref="C43:E43"/>
    <mergeCell ref="B44:U44"/>
    <mergeCell ref="C45:E45"/>
    <mergeCell ref="C46:E46"/>
    <mergeCell ref="U46:U47"/>
    <mergeCell ref="C47:E47"/>
    <mergeCell ref="C54:E54"/>
    <mergeCell ref="U54:U55"/>
    <mergeCell ref="C55:E55"/>
    <mergeCell ref="B56:U56"/>
    <mergeCell ref="C57:E57"/>
    <mergeCell ref="C58:E58"/>
    <mergeCell ref="U58:U59"/>
    <mergeCell ref="C59:E59"/>
    <mergeCell ref="C51:E51"/>
    <mergeCell ref="H51:N51"/>
    <mergeCell ref="O51:S51"/>
    <mergeCell ref="T51:U51"/>
    <mergeCell ref="B52:U52"/>
    <mergeCell ref="C53:E53"/>
    <mergeCell ref="B60:U60"/>
    <mergeCell ref="B61:E62"/>
    <mergeCell ref="F61:F62"/>
    <mergeCell ref="G61:G62"/>
    <mergeCell ref="H61:H62"/>
    <mergeCell ref="I61:I62"/>
    <mergeCell ref="J61:J62"/>
    <mergeCell ref="K61:K62"/>
    <mergeCell ref="L61:L62"/>
    <mergeCell ref="M61:M62"/>
    <mergeCell ref="B69:E71"/>
    <mergeCell ref="F69:F71"/>
    <mergeCell ref="B72:E74"/>
    <mergeCell ref="F72:F74"/>
    <mergeCell ref="T61:T62"/>
    <mergeCell ref="U61:U62"/>
    <mergeCell ref="B63:E65"/>
    <mergeCell ref="F63:F65"/>
    <mergeCell ref="B66:E68"/>
    <mergeCell ref="F66:F68"/>
    <mergeCell ref="N61:N62"/>
    <mergeCell ref="O61:O62"/>
    <mergeCell ref="P61:P62"/>
    <mergeCell ref="Q61:Q62"/>
    <mergeCell ref="R61:R62"/>
    <mergeCell ref="S61:S62"/>
    <mergeCell ref="U63:U65"/>
    <mergeCell ref="U66:U68"/>
    <mergeCell ref="U69:U71"/>
    <mergeCell ref="U72:U74"/>
    <mergeCell ref="B81:E83"/>
    <mergeCell ref="F81:F83"/>
    <mergeCell ref="B84:E86"/>
    <mergeCell ref="F84:F86"/>
    <mergeCell ref="B75:E77"/>
    <mergeCell ref="F75:F77"/>
    <mergeCell ref="B78:E80"/>
    <mergeCell ref="F78:F80"/>
    <mergeCell ref="U75:U77"/>
    <mergeCell ref="U78:U80"/>
    <mergeCell ref="U81:U83"/>
    <mergeCell ref="U84:U86"/>
    <mergeCell ref="B93:E95"/>
    <mergeCell ref="F93:F95"/>
    <mergeCell ref="B96:F98"/>
    <mergeCell ref="B99:U99"/>
    <mergeCell ref="B87:E89"/>
    <mergeCell ref="F87:F89"/>
    <mergeCell ref="B90:E92"/>
    <mergeCell ref="F90:F92"/>
    <mergeCell ref="U96:U98"/>
    <mergeCell ref="U87:U89"/>
    <mergeCell ref="U90:U92"/>
    <mergeCell ref="U93:U95"/>
    <mergeCell ref="B103:U103"/>
    <mergeCell ref="C104:E104"/>
    <mergeCell ref="C105:E105"/>
    <mergeCell ref="U105:U106"/>
    <mergeCell ref="C106:E106"/>
    <mergeCell ref="B107:U107"/>
    <mergeCell ref="B100:U100"/>
    <mergeCell ref="C101:E101"/>
    <mergeCell ref="H101:N101"/>
    <mergeCell ref="O101:S101"/>
    <mergeCell ref="T101:U101"/>
    <mergeCell ref="C102:E102"/>
    <mergeCell ref="H102:N102"/>
    <mergeCell ref="O102:S102"/>
    <mergeCell ref="T102:U102"/>
    <mergeCell ref="C108:E108"/>
    <mergeCell ref="C109:E109"/>
    <mergeCell ref="U109:U110"/>
    <mergeCell ref="C110:E110"/>
    <mergeCell ref="B111:U111"/>
    <mergeCell ref="B112:E113"/>
    <mergeCell ref="F112:F113"/>
    <mergeCell ref="G112:G113"/>
    <mergeCell ref="H112:H113"/>
    <mergeCell ref="I112:I113"/>
    <mergeCell ref="U112:U113"/>
    <mergeCell ref="J112:J113"/>
    <mergeCell ref="K112:K113"/>
    <mergeCell ref="L112:L113"/>
    <mergeCell ref="M112:M113"/>
    <mergeCell ref="N112:N113"/>
    <mergeCell ref="O112:O113"/>
    <mergeCell ref="U114:U116"/>
    <mergeCell ref="U117:U119"/>
    <mergeCell ref="B114:E116"/>
    <mergeCell ref="F114:F116"/>
    <mergeCell ref="B117:E119"/>
    <mergeCell ref="F117:F119"/>
    <mergeCell ref="P112:P113"/>
    <mergeCell ref="Q112:Q113"/>
    <mergeCell ref="R112:R113"/>
    <mergeCell ref="S112:S113"/>
    <mergeCell ref="T112:T113"/>
    <mergeCell ref="B126:E128"/>
    <mergeCell ref="F126:F128"/>
    <mergeCell ref="B129:E131"/>
    <mergeCell ref="F129:F131"/>
    <mergeCell ref="B120:E122"/>
    <mergeCell ref="F120:F122"/>
    <mergeCell ref="B123:E125"/>
    <mergeCell ref="F123:F125"/>
    <mergeCell ref="U120:U122"/>
    <mergeCell ref="U123:U125"/>
    <mergeCell ref="U126:U128"/>
    <mergeCell ref="U129:U131"/>
    <mergeCell ref="B138:E140"/>
    <mergeCell ref="F138:F140"/>
    <mergeCell ref="B141:E143"/>
    <mergeCell ref="F141:F143"/>
    <mergeCell ref="B132:E134"/>
    <mergeCell ref="F132:F134"/>
    <mergeCell ref="B135:E137"/>
    <mergeCell ref="F135:F137"/>
    <mergeCell ref="U132:U134"/>
    <mergeCell ref="U135:U137"/>
    <mergeCell ref="U138:U140"/>
    <mergeCell ref="U141:U143"/>
    <mergeCell ref="B150:E152"/>
    <mergeCell ref="F150:F152"/>
    <mergeCell ref="B153:F155"/>
    <mergeCell ref="B156:U156"/>
    <mergeCell ref="B144:E146"/>
    <mergeCell ref="F144:F146"/>
    <mergeCell ref="B147:E149"/>
    <mergeCell ref="F147:F149"/>
    <mergeCell ref="U153:U155"/>
    <mergeCell ref="U144:U146"/>
    <mergeCell ref="U147:U149"/>
    <mergeCell ref="U150:U152"/>
    <mergeCell ref="B160:U160"/>
    <mergeCell ref="C161:E161"/>
    <mergeCell ref="C162:E162"/>
    <mergeCell ref="U162:U163"/>
    <mergeCell ref="C163:E163"/>
    <mergeCell ref="B164:U164"/>
    <mergeCell ref="B157:U157"/>
    <mergeCell ref="C158:E158"/>
    <mergeCell ref="H158:N158"/>
    <mergeCell ref="O158:S158"/>
    <mergeCell ref="T158:U158"/>
    <mergeCell ref="C159:E159"/>
    <mergeCell ref="H159:N159"/>
    <mergeCell ref="O159:S159"/>
    <mergeCell ref="T159:U159"/>
    <mergeCell ref="C165:E165"/>
    <mergeCell ref="C166:E166"/>
    <mergeCell ref="U166:U167"/>
    <mergeCell ref="C167:E167"/>
    <mergeCell ref="B168:U168"/>
    <mergeCell ref="B169:B170"/>
    <mergeCell ref="C169:E170"/>
    <mergeCell ref="F169:F170"/>
    <mergeCell ref="G169:G170"/>
    <mergeCell ref="H169:H170"/>
    <mergeCell ref="U169:U170"/>
    <mergeCell ref="O169:O170"/>
    <mergeCell ref="P169:P170"/>
    <mergeCell ref="Q169:Q170"/>
    <mergeCell ref="R169:R170"/>
    <mergeCell ref="S169:S170"/>
    <mergeCell ref="T169:T170"/>
    <mergeCell ref="I169:I170"/>
    <mergeCell ref="J169:J170"/>
    <mergeCell ref="K169:K170"/>
    <mergeCell ref="L169:L170"/>
    <mergeCell ref="M169:M170"/>
    <mergeCell ref="N169:N170"/>
    <mergeCell ref="U177:U179"/>
    <mergeCell ref="U180:U182"/>
    <mergeCell ref="U183:U185"/>
    <mergeCell ref="U186:U188"/>
    <mergeCell ref="A171:A173"/>
    <mergeCell ref="B171:E173"/>
    <mergeCell ref="F171:F173"/>
    <mergeCell ref="A174:A176"/>
    <mergeCell ref="B174:E176"/>
    <mergeCell ref="F174:F176"/>
    <mergeCell ref="U171:U173"/>
    <mergeCell ref="U174:U176"/>
    <mergeCell ref="A183:A185"/>
    <mergeCell ref="B183:E185"/>
    <mergeCell ref="F183:F185"/>
    <mergeCell ref="A186:A188"/>
    <mergeCell ref="B186:E188"/>
    <mergeCell ref="F186:F188"/>
    <mergeCell ref="A177:A179"/>
    <mergeCell ref="B177:E179"/>
    <mergeCell ref="F177:F179"/>
    <mergeCell ref="A180:A182"/>
    <mergeCell ref="B180:E182"/>
    <mergeCell ref="F180:F182"/>
    <mergeCell ref="C195:E195"/>
    <mergeCell ref="H195:N195"/>
    <mergeCell ref="O195:S195"/>
    <mergeCell ref="T195:U195"/>
    <mergeCell ref="B196:U196"/>
    <mergeCell ref="C197:E197"/>
    <mergeCell ref="B189:F191"/>
    <mergeCell ref="B192:U192"/>
    <mergeCell ref="B193:U193"/>
    <mergeCell ref="C194:E194"/>
    <mergeCell ref="H194:N194"/>
    <mergeCell ref="O194:S194"/>
    <mergeCell ref="T194:U194"/>
    <mergeCell ref="U189:U191"/>
    <mergeCell ref="B203:U203"/>
    <mergeCell ref="B204:E204"/>
    <mergeCell ref="B205:E207"/>
    <mergeCell ref="F205:F207"/>
    <mergeCell ref="B208:E210"/>
    <mergeCell ref="F208:F210"/>
    <mergeCell ref="C198:E198"/>
    <mergeCell ref="U198:U199"/>
    <mergeCell ref="C199:E199"/>
    <mergeCell ref="B200:U200"/>
    <mergeCell ref="C201:E201"/>
    <mergeCell ref="U201:U202"/>
    <mergeCell ref="C202:E202"/>
    <mergeCell ref="U205:U207"/>
    <mergeCell ref="U208:U210"/>
    <mergeCell ref="B217:E219"/>
    <mergeCell ref="F217:F219"/>
    <mergeCell ref="B220:E222"/>
    <mergeCell ref="F220:F222"/>
    <mergeCell ref="B211:E213"/>
    <mergeCell ref="F211:F213"/>
    <mergeCell ref="B214:E216"/>
    <mergeCell ref="F214:F216"/>
    <mergeCell ref="U211:U213"/>
    <mergeCell ref="U214:U216"/>
    <mergeCell ref="U217:U219"/>
    <mergeCell ref="U220:U222"/>
    <mergeCell ref="B229:E231"/>
    <mergeCell ref="F229:F231"/>
    <mergeCell ref="B232:E234"/>
    <mergeCell ref="F232:F234"/>
    <mergeCell ref="B223:E225"/>
    <mergeCell ref="F223:F225"/>
    <mergeCell ref="B226:E228"/>
    <mergeCell ref="F226:F228"/>
    <mergeCell ref="U223:U225"/>
    <mergeCell ref="U226:U228"/>
    <mergeCell ref="U229:U231"/>
    <mergeCell ref="U232:U234"/>
    <mergeCell ref="B241:E243"/>
    <mergeCell ref="F241:F243"/>
    <mergeCell ref="B244:E246"/>
    <mergeCell ref="F244:F246"/>
    <mergeCell ref="B235:E237"/>
    <mergeCell ref="F235:F237"/>
    <mergeCell ref="B238:E240"/>
    <mergeCell ref="F238:F240"/>
    <mergeCell ref="U235:U237"/>
    <mergeCell ref="U238:U240"/>
    <mergeCell ref="U241:U243"/>
    <mergeCell ref="U244:U246"/>
    <mergeCell ref="B256:U256"/>
    <mergeCell ref="B257:U257"/>
    <mergeCell ref="C258:E258"/>
    <mergeCell ref="H258:N258"/>
    <mergeCell ref="O258:S258"/>
    <mergeCell ref="T258:U258"/>
    <mergeCell ref="B247:E249"/>
    <mergeCell ref="F247:F249"/>
    <mergeCell ref="B250:E252"/>
    <mergeCell ref="F250:F252"/>
    <mergeCell ref="U247:U249"/>
    <mergeCell ref="U250:U252"/>
    <mergeCell ref="B253:F255"/>
    <mergeCell ref="U253:U255"/>
    <mergeCell ref="C262:E262"/>
    <mergeCell ref="U262:U263"/>
    <mergeCell ref="C263:E263"/>
    <mergeCell ref="B264:U264"/>
    <mergeCell ref="C265:E265"/>
    <mergeCell ref="C266:E266"/>
    <mergeCell ref="U266:U267"/>
    <mergeCell ref="C267:E267"/>
    <mergeCell ref="C259:E259"/>
    <mergeCell ref="H259:N259"/>
    <mergeCell ref="O259:S259"/>
    <mergeCell ref="T259:U259"/>
    <mergeCell ref="B260:U260"/>
    <mergeCell ref="C261:E261"/>
    <mergeCell ref="N269:N270"/>
    <mergeCell ref="O269:O270"/>
    <mergeCell ref="P269:P270"/>
    <mergeCell ref="Q269:Q270"/>
    <mergeCell ref="R269:R270"/>
    <mergeCell ref="S269:S270"/>
    <mergeCell ref="B268:U268"/>
    <mergeCell ref="B269:E270"/>
    <mergeCell ref="F269:F270"/>
    <mergeCell ref="G269:G270"/>
    <mergeCell ref="H269:H270"/>
    <mergeCell ref="I269:I270"/>
    <mergeCell ref="J269:J270"/>
    <mergeCell ref="K269:K270"/>
    <mergeCell ref="L269:L270"/>
    <mergeCell ref="M269:M270"/>
    <mergeCell ref="T269:T270"/>
    <mergeCell ref="U269:U270"/>
    <mergeCell ref="A280:A282"/>
    <mergeCell ref="B280:E282"/>
    <mergeCell ref="F280:F282"/>
    <mergeCell ref="A283:A285"/>
    <mergeCell ref="B283:E285"/>
    <mergeCell ref="F283:F285"/>
    <mergeCell ref="V271:X271"/>
    <mergeCell ref="A274:A276"/>
    <mergeCell ref="B274:E276"/>
    <mergeCell ref="F274:F276"/>
    <mergeCell ref="A277:A279"/>
    <mergeCell ref="B277:E279"/>
    <mergeCell ref="F277:F279"/>
    <mergeCell ref="A271:A273"/>
    <mergeCell ref="B271:E273"/>
    <mergeCell ref="F271:F273"/>
    <mergeCell ref="U271:U273"/>
    <mergeCell ref="U274:U276"/>
    <mergeCell ref="U277:U279"/>
    <mergeCell ref="U280:U282"/>
    <mergeCell ref="U283:U285"/>
    <mergeCell ref="A292:A294"/>
    <mergeCell ref="B292:E294"/>
    <mergeCell ref="F292:F294"/>
    <mergeCell ref="A295:A297"/>
    <mergeCell ref="B295:E297"/>
    <mergeCell ref="F295:F297"/>
    <mergeCell ref="A286:A288"/>
    <mergeCell ref="B286:E288"/>
    <mergeCell ref="F286:F288"/>
    <mergeCell ref="A289:A291"/>
    <mergeCell ref="B289:E291"/>
    <mergeCell ref="F289:F291"/>
    <mergeCell ref="B304:F306"/>
    <mergeCell ref="B307:U307"/>
    <mergeCell ref="B308:U308"/>
    <mergeCell ref="C309:E309"/>
    <mergeCell ref="H309:N309"/>
    <mergeCell ref="O309:S309"/>
    <mergeCell ref="T309:U309"/>
    <mergeCell ref="A298:A300"/>
    <mergeCell ref="B298:E300"/>
    <mergeCell ref="F298:F300"/>
    <mergeCell ref="A301:A303"/>
    <mergeCell ref="B301:E303"/>
    <mergeCell ref="F301:F303"/>
    <mergeCell ref="C313:E313"/>
    <mergeCell ref="U313:U314"/>
    <mergeCell ref="C314:E314"/>
    <mergeCell ref="B315:U315"/>
    <mergeCell ref="C316:E316"/>
    <mergeCell ref="C317:E317"/>
    <mergeCell ref="U317:U318"/>
    <mergeCell ref="C318:E318"/>
    <mergeCell ref="C310:E310"/>
    <mergeCell ref="H310:N310"/>
    <mergeCell ref="O310:S310"/>
    <mergeCell ref="T310:U310"/>
    <mergeCell ref="B311:U311"/>
    <mergeCell ref="C312:E312"/>
    <mergeCell ref="N320:N321"/>
    <mergeCell ref="O320:O321"/>
    <mergeCell ref="P320:P321"/>
    <mergeCell ref="Q320:Q321"/>
    <mergeCell ref="R320:R321"/>
    <mergeCell ref="B319:U319"/>
    <mergeCell ref="B320:E321"/>
    <mergeCell ref="F320:F321"/>
    <mergeCell ref="G320:G321"/>
    <mergeCell ref="H320:H321"/>
    <mergeCell ref="I320:I321"/>
    <mergeCell ref="J320:J321"/>
    <mergeCell ref="K320:K321"/>
    <mergeCell ref="L320:L321"/>
    <mergeCell ref="M320:M321"/>
    <mergeCell ref="T320:T321"/>
    <mergeCell ref="U320:U321"/>
    <mergeCell ref="S320:S321"/>
    <mergeCell ref="U322:U324"/>
    <mergeCell ref="U325:U327"/>
    <mergeCell ref="F337:F339"/>
    <mergeCell ref="U334:U336"/>
    <mergeCell ref="U337:U339"/>
    <mergeCell ref="U340:U342"/>
    <mergeCell ref="U343:U345"/>
    <mergeCell ref="B328:E330"/>
    <mergeCell ref="F328:F330"/>
    <mergeCell ref="B331:E333"/>
    <mergeCell ref="F331:F333"/>
    <mergeCell ref="U328:U330"/>
    <mergeCell ref="U331:U333"/>
    <mergeCell ref="B322:E324"/>
    <mergeCell ref="F322:F324"/>
    <mergeCell ref="B325:E327"/>
    <mergeCell ref="F325:F327"/>
    <mergeCell ref="U286:U288"/>
    <mergeCell ref="U289:U291"/>
    <mergeCell ref="U292:U294"/>
    <mergeCell ref="U295:U297"/>
    <mergeCell ref="U298:U300"/>
    <mergeCell ref="U301:U303"/>
    <mergeCell ref="U304:U306"/>
    <mergeCell ref="B352:F354"/>
    <mergeCell ref="B355:F357"/>
    <mergeCell ref="B346:E348"/>
    <mergeCell ref="F346:F348"/>
    <mergeCell ref="B349:E351"/>
    <mergeCell ref="F349:F351"/>
    <mergeCell ref="U346:U348"/>
    <mergeCell ref="U349:U351"/>
    <mergeCell ref="U352:U354"/>
    <mergeCell ref="U355:U357"/>
    <mergeCell ref="B340:E342"/>
    <mergeCell ref="F340:F342"/>
    <mergeCell ref="B343:E345"/>
    <mergeCell ref="F343:F345"/>
    <mergeCell ref="B334:E336"/>
    <mergeCell ref="F334:F336"/>
    <mergeCell ref="B337:E339"/>
  </mergeCells>
  <pageMargins left="0.23622047244094491" right="0.23622047244094491" top="0.74803149606299213" bottom="0.74803149606299213" header="0.31496062992125984" footer="0.31496062992125984"/>
  <pageSetup scale="46" fitToHeight="0" orientation="landscape" r:id="rId1"/>
  <headerFooter>
    <oddFooter>&amp;C
Presupuesto basado en Resultados 2025 Hoja &amp;P de &amp;N</oddFooter>
  </headerFooter>
  <rowBreaks count="10" manualBreakCount="10">
    <brk id="39" max="20" man="1"/>
    <brk id="68" max="20" man="1"/>
    <brk id="92" max="20" man="1"/>
    <brk id="116" max="20" man="1"/>
    <brk id="140" max="20" man="1"/>
    <brk id="188" max="20" man="1"/>
    <brk id="219" max="20" man="1"/>
    <brk id="255" max="20" man="1"/>
    <brk id="285" max="20" man="1"/>
    <brk id="310"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PbR Autorizado </vt:lpstr>
      <vt:lpstr>PbR 1° TRIMESTRE</vt:lpstr>
      <vt:lpstr>'PbR 1° TRIMESTRE'!Área_de_impresión</vt:lpstr>
      <vt:lpstr>'PbR Autorizado '!Área_de_impresión</vt:lpstr>
      <vt:lpstr>'PbR 1° TRIMESTRE'!Títulos_a_imprimir</vt:lpstr>
      <vt:lpstr>'PbR Autorizado '!Títulos_a_imprimir</vt:lpstr>
    </vt:vector>
  </TitlesOfParts>
  <Company>CAPAMA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Evaluación del Desempeño</dc:creator>
  <cp:lastModifiedBy>LETICIA</cp:lastModifiedBy>
  <cp:lastPrinted>2026-01-27T14:28:02Z</cp:lastPrinted>
  <dcterms:created xsi:type="dcterms:W3CDTF">2021-12-10T15:20:24Z</dcterms:created>
  <dcterms:modified xsi:type="dcterms:W3CDTF">2026-02-12T15:49:18Z</dcterms:modified>
</cp:coreProperties>
</file>