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5\AUXILIARES 7\OFICIO 086\4.3. Información Presupuestaria\Ingresos\4.3.1.  IP\"/>
    </mc:Choice>
  </mc:AlternateContent>
  <xr:revisionPtr revIDLastSave="0" documentId="13_ncr:1_{A8D59B7C-9551-43D8-8B57-1B5236D90B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1" sheetId="2" r:id="rId1"/>
  </sheets>
  <definedNames>
    <definedName name="_xlnm._FilterDatabase" localSheetId="0" hidden="1">'IP-1'!$H$121:$P$205</definedName>
    <definedName name="_xlnm.Print_Area" localSheetId="0">'IP-1'!$G$1:$P$227</definedName>
    <definedName name="_xlnm.Print_Titles" localSheetId="0">'IP-1'!$2:$7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9" i="2" l="1"/>
  <c r="L198" i="2"/>
  <c r="N198" i="2"/>
  <c r="O198" i="2"/>
  <c r="K198" i="2"/>
  <c r="M124" i="2"/>
  <c r="M125" i="2"/>
  <c r="M126" i="2"/>
  <c r="P124" i="2"/>
  <c r="P125" i="2"/>
  <c r="L120" i="2"/>
  <c r="N120" i="2"/>
  <c r="O120" i="2"/>
  <c r="K120" i="2"/>
  <c r="L116" i="2"/>
  <c r="N116" i="2"/>
  <c r="O116" i="2"/>
  <c r="K116" i="2"/>
  <c r="L95" i="2"/>
  <c r="N95" i="2"/>
  <c r="O95" i="2"/>
  <c r="K95" i="2"/>
  <c r="P96" i="2"/>
  <c r="M96" i="2"/>
  <c r="P87" i="2"/>
  <c r="P88" i="2"/>
  <c r="P89" i="2"/>
  <c r="P91" i="2"/>
  <c r="M88" i="2"/>
  <c r="M89" i="2"/>
  <c r="M91" i="2"/>
  <c r="M92" i="2"/>
  <c r="M200" i="2"/>
  <c r="M198" i="2" s="1"/>
  <c r="M197" i="2"/>
  <c r="P200" i="2"/>
  <c r="P198" i="2" s="1"/>
  <c r="P197" i="2"/>
  <c r="P122" i="2"/>
  <c r="P123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4" i="2"/>
  <c r="P195" i="2"/>
  <c r="P117" i="2"/>
  <c r="P118" i="2"/>
  <c r="P119" i="2"/>
  <c r="P121" i="2"/>
  <c r="P115" i="2"/>
  <c r="M117" i="2"/>
  <c r="M118" i="2"/>
  <c r="M119" i="2"/>
  <c r="M121" i="2"/>
  <c r="M122" i="2"/>
  <c r="M123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4" i="2"/>
  <c r="M195" i="2"/>
  <c r="M115" i="2"/>
  <c r="P202" i="2"/>
  <c r="M202" i="2"/>
  <c r="M201" i="2" s="1"/>
  <c r="P201" i="2"/>
  <c r="P113" i="2"/>
  <c r="M113" i="2"/>
  <c r="P112" i="2"/>
  <c r="M112" i="2"/>
  <c r="P111" i="2"/>
  <c r="M111" i="2"/>
  <c r="P110" i="2"/>
  <c r="M110" i="2"/>
  <c r="P109" i="2"/>
  <c r="M109" i="2"/>
  <c r="P108" i="2"/>
  <c r="M108" i="2"/>
  <c r="P107" i="2"/>
  <c r="M107" i="2"/>
  <c r="P106" i="2"/>
  <c r="M106" i="2"/>
  <c r="O105" i="2"/>
  <c r="N105" i="2"/>
  <c r="L105" i="2"/>
  <c r="K105" i="2"/>
  <c r="P98" i="2"/>
  <c r="O196" i="2"/>
  <c r="L93" i="2"/>
  <c r="O93" i="2"/>
  <c r="K93" i="2"/>
  <c r="P85" i="2"/>
  <c r="M81" i="2"/>
  <c r="M77" i="2"/>
  <c r="P16" i="2"/>
  <c r="M16" i="2"/>
  <c r="O12" i="2"/>
  <c r="K12" i="2"/>
  <c r="P11" i="2"/>
  <c r="M11" i="2"/>
  <c r="P10" i="2"/>
  <c r="M10" i="2"/>
  <c r="P9" i="2"/>
  <c r="M9" i="2"/>
  <c r="P8" i="2"/>
  <c r="M8" i="2"/>
  <c r="K7" i="2"/>
  <c r="M116" i="2" l="1"/>
  <c r="M120" i="2"/>
  <c r="P105" i="2"/>
  <c r="P120" i="2"/>
  <c r="P116" i="2"/>
  <c r="M105" i="2"/>
  <c r="P20" i="2"/>
  <c r="P14" i="2"/>
  <c r="P21" i="2"/>
  <c r="P29" i="2"/>
  <c r="P37" i="2"/>
  <c r="P41" i="2"/>
  <c r="P45" i="2"/>
  <c r="P49" i="2"/>
  <c r="P53" i="2"/>
  <c r="P57" i="2"/>
  <c r="P61" i="2"/>
  <c r="P65" i="2"/>
  <c r="P73" i="2"/>
  <c r="P83" i="2"/>
  <c r="L17" i="2"/>
  <c r="P25" i="2"/>
  <c r="P33" i="2"/>
  <c r="P15" i="2"/>
  <c r="P18" i="2"/>
  <c r="P22" i="2"/>
  <c r="P26" i="2"/>
  <c r="P30" i="2"/>
  <c r="P34" i="2"/>
  <c r="P38" i="2"/>
  <c r="P42" i="2"/>
  <c r="P46" i="2"/>
  <c r="P50" i="2"/>
  <c r="P54" i="2"/>
  <c r="P58" i="2"/>
  <c r="P62" i="2"/>
  <c r="P67" i="2"/>
  <c r="P75" i="2"/>
  <c r="P79" i="2"/>
  <c r="M87" i="2"/>
  <c r="P19" i="2"/>
  <c r="P23" i="2"/>
  <c r="P27" i="2"/>
  <c r="P31" i="2"/>
  <c r="P35" i="2"/>
  <c r="P39" i="2"/>
  <c r="P43" i="2"/>
  <c r="P47" i="2"/>
  <c r="P51" i="2"/>
  <c r="P55" i="2"/>
  <c r="P59" i="2"/>
  <c r="P63" i="2"/>
  <c r="P69" i="2"/>
  <c r="M79" i="2"/>
  <c r="L196" i="2"/>
  <c r="P13" i="2"/>
  <c r="P12" i="2" s="1"/>
  <c r="P24" i="2"/>
  <c r="P28" i="2"/>
  <c r="P32" i="2"/>
  <c r="P36" i="2"/>
  <c r="P40" i="2"/>
  <c r="P44" i="2"/>
  <c r="P48" i="2"/>
  <c r="P52" i="2"/>
  <c r="P56" i="2"/>
  <c r="P60" i="2"/>
  <c r="P64" i="2"/>
  <c r="P71" i="2"/>
  <c r="P77" i="2"/>
  <c r="P81" i="2"/>
  <c r="M85" i="2"/>
  <c r="M94" i="2"/>
  <c r="M93" i="2" s="1"/>
  <c r="M97" i="2"/>
  <c r="M95" i="2" s="1"/>
  <c r="M13" i="2"/>
  <c r="M15" i="2"/>
  <c r="M19" i="2"/>
  <c r="M21" i="2"/>
  <c r="M23" i="2"/>
  <c r="M25" i="2"/>
  <c r="M27" i="2"/>
  <c r="M29" i="2"/>
  <c r="M31" i="2"/>
  <c r="M33" i="2"/>
  <c r="M35" i="2"/>
  <c r="M37" i="2"/>
  <c r="M39" i="2"/>
  <c r="M41" i="2"/>
  <c r="M43" i="2"/>
  <c r="M45" i="2"/>
  <c r="M47" i="2"/>
  <c r="M49" i="2"/>
  <c r="M51" i="2"/>
  <c r="M53" i="2"/>
  <c r="M55" i="2"/>
  <c r="M57" i="2"/>
  <c r="M59" i="2"/>
  <c r="M61" i="2"/>
  <c r="M63" i="2"/>
  <c r="M65" i="2"/>
  <c r="M67" i="2"/>
  <c r="M69" i="2"/>
  <c r="M71" i="2"/>
  <c r="M73" i="2"/>
  <c r="M75" i="2"/>
  <c r="M78" i="2"/>
  <c r="P78" i="2"/>
  <c r="M86" i="2"/>
  <c r="P86" i="2"/>
  <c r="N196" i="2"/>
  <c r="N93" i="2"/>
  <c r="P66" i="2"/>
  <c r="P70" i="2"/>
  <c r="P74" i="2"/>
  <c r="P76" i="2"/>
  <c r="M83" i="2"/>
  <c r="M84" i="2"/>
  <c r="P84" i="2"/>
  <c r="L12" i="2"/>
  <c r="N17" i="2"/>
  <c r="L114" i="2"/>
  <c r="P68" i="2"/>
  <c r="P72" i="2"/>
  <c r="M14" i="2"/>
  <c r="K17" i="2"/>
  <c r="K100" i="2" s="1"/>
  <c r="O17" i="2"/>
  <c r="O100" i="2" s="1"/>
  <c r="M18" i="2"/>
  <c r="M20" i="2"/>
  <c r="M22" i="2"/>
  <c r="M24" i="2"/>
  <c r="M26" i="2"/>
  <c r="M28" i="2"/>
  <c r="M30" i="2"/>
  <c r="M32" i="2"/>
  <c r="M34" i="2"/>
  <c r="M36" i="2"/>
  <c r="M38" i="2"/>
  <c r="M40" i="2"/>
  <c r="M42" i="2"/>
  <c r="M44" i="2"/>
  <c r="M46" i="2"/>
  <c r="M48" i="2"/>
  <c r="M50" i="2"/>
  <c r="M52" i="2"/>
  <c r="M54" i="2"/>
  <c r="M56" i="2"/>
  <c r="M58" i="2"/>
  <c r="M60" i="2"/>
  <c r="M62" i="2"/>
  <c r="M64" i="2"/>
  <c r="M66" i="2"/>
  <c r="M68" i="2"/>
  <c r="M70" i="2"/>
  <c r="M72" i="2"/>
  <c r="M74" i="2"/>
  <c r="M76" i="2"/>
  <c r="M82" i="2"/>
  <c r="P82" i="2"/>
  <c r="N12" i="2"/>
  <c r="M80" i="2"/>
  <c r="P80" i="2"/>
  <c r="M196" i="2"/>
  <c r="K196" i="2"/>
  <c r="P196" i="2"/>
  <c r="P92" i="2"/>
  <c r="P94" i="2"/>
  <c r="P93" i="2" s="1"/>
  <c r="P97" i="2"/>
  <c r="P95" i="2" s="1"/>
  <c r="L100" i="2" l="1"/>
  <c r="L204" i="2"/>
  <c r="M204" i="2"/>
  <c r="M17" i="2"/>
  <c r="O204" i="2"/>
  <c r="O114" i="2"/>
  <c r="P17" i="2"/>
  <c r="M12" i="2"/>
  <c r="K204" i="2"/>
  <c r="K114" i="2"/>
  <c r="N100" i="2"/>
  <c r="P100" i="2" s="1"/>
  <c r="M114" i="2" l="1"/>
  <c r="M100" i="2"/>
  <c r="P114" i="2"/>
  <c r="N204" i="2"/>
  <c r="N114" i="2"/>
  <c r="P204" i="2" l="1"/>
</calcChain>
</file>

<file path=xl/sharedStrings.xml><?xml version="1.0" encoding="utf-8"?>
<sst xmlns="http://schemas.openxmlformats.org/spreadsheetml/2006/main" count="397" uniqueCount="293">
  <si>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</si>
  <si>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</si>
  <si>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</si>
  <si>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</si>
  <si>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</si>
  <si>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</si>
  <si>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</si>
  <si>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</si>
  <si>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</si>
  <si>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</si>
  <si>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</si>
  <si>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</si>
  <si>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</si>
  <si>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</si>
  <si>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</si>
  <si>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</si>
  <si>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</si>
  <si>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</si>
  <si>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Otros Redondeos</t>
  </si>
  <si>
    <t>Intereses Ganados Cta. Corriente</t>
  </si>
  <si>
    <t>Intereses Ganados por Inversión</t>
  </si>
  <si>
    <t>Aprovechamientos</t>
  </si>
  <si>
    <t>Ingresos por Venta de Bienes, Prestación de Servicios y Otros Ingresos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</si>
  <si>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</si>
  <si>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</si>
  <si>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</si>
  <si>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</si>
  <si>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</si>
  <si>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</si>
  <si>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</si>
  <si>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</si>
  <si>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</si>
  <si>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</si>
  <si>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</si>
  <si>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</si>
  <si>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Serv. de Conexion de Agua Potable tasa 0%</t>
  </si>
  <si>
    <t>Serv de Conexion de Agua Potable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</si>
  <si>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</si>
  <si>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</si>
  <si>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</si>
  <si>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</si>
  <si>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</si>
  <si>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</si>
  <si>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</si>
  <si>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</si>
  <si>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</si>
  <si>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</si>
  <si>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</si>
  <si>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</si>
  <si>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</si>
  <si>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</si>
  <si>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</si>
  <si>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</si>
  <si>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</si>
  <si>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</si>
  <si>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</si>
  <si>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</si>
  <si>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</si>
  <si>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</si>
  <si>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</si>
  <si>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</si>
  <si>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</si>
  <si>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</si>
  <si>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</si>
  <si>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</si>
  <si>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</si>
  <si>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</si>
  <si>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</si>
  <si>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</si>
  <si>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</si>
  <si>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</si>
  <si>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</si>
  <si>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</si>
  <si>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</si>
  <si>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</si>
  <si>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</si>
  <si>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Suspension de Toma tasa 0%</t>
  </si>
  <si>
    <t>Suspension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</si>
  <si>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</si>
  <si>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</si>
  <si>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</si>
  <si>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</si>
  <si>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Pago de Gafete tasa 0%</t>
  </si>
  <si>
    <t>Sobrante de Caja</t>
  </si>
  <si>
    <t>Devolucion de isr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</si>
  <si>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</si>
  <si>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</si>
  <si>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Derechos por Aprovechamiento de Aguas Nacionales (PRODDER)</t>
  </si>
  <si>
    <t>Ingresos Derivados de Financiamientos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</si>
  <si>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</si>
  <si>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</si>
  <si>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</si>
  <si>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</si>
  <si>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</si>
  <si>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</si>
  <si>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</si>
  <si>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</si>
  <si>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</si>
  <si>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b/>
        <vertAlign val="superscript"/>
        <sz val="9"/>
        <color indexed="8"/>
        <rFont val="Arial"/>
        <family val="2"/>
      </rPr>
      <t>1</t>
    </r>
  </si>
  <si>
    <r>
      <t>Ingresos por Venta de Bienes, Prestación de  Servicios y Otros Ingresos</t>
    </r>
    <r>
      <rPr>
        <b/>
        <vertAlign val="superscript"/>
        <sz val="9"/>
        <color indexed="8"/>
        <rFont val="Arial"/>
        <family val="2"/>
      </rPr>
      <t>3</t>
    </r>
  </si>
  <si>
    <t>Ingresos excedentes ₁</t>
  </si>
  <si>
    <t>FORMATO IP-1</t>
  </si>
  <si>
    <t>INTERESES FINANCIEROS</t>
  </si>
  <si>
    <t>'81500-41510-51013-001-000</t>
  </si>
  <si>
    <t>INTERESES GANADOS CTA. CORRIENTE</t>
  </si>
  <si>
    <t>'81500-41510-51013-002-000</t>
  </si>
  <si>
    <t>INTERESES GANADOS POR INVERSION</t>
  </si>
  <si>
    <t>'81500-41510-51013-003-000</t>
  </si>
  <si>
    <t>'81500-41700-00000-000-000</t>
  </si>
  <si>
    <t>SERVICIOS AGUA POTABLE TASA 0% 2022</t>
  </si>
  <si>
    <t>SERVCIOS AGUA POTABLE TASA 0% 1994 -2021</t>
  </si>
  <si>
    <t>SERV. DE AGUA POTABLE (0%)</t>
  </si>
  <si>
    <t>'81500-41730-51013-001-005</t>
  </si>
  <si>
    <t>'81500-41730-51013-001-003</t>
  </si>
  <si>
    <t>'81500-41730-51013-001-001</t>
  </si>
  <si>
    <t>SERV. DE EGUA POTABLE TASA16%) 2022</t>
  </si>
  <si>
    <t>SERV. DE AGUA POTABLE (TASA 16%) 1994-20</t>
  </si>
  <si>
    <t>SERV. DE AGUA POTABLE (16%)</t>
  </si>
  <si>
    <t>'81500-41730-51013-001-002</t>
  </si>
  <si>
    <t>'81500-41730-51013-001-004</t>
  </si>
  <si>
    <t>'81500-41730-51013-001-006</t>
  </si>
  <si>
    <t>SERV. DE ALCANTARILLADO (TASA 0%) 2022</t>
  </si>
  <si>
    <t>SERV. DE ALCANTARILLADO (TASA 0%) 1994-2</t>
  </si>
  <si>
    <t>SERV. DE ALCANTARILLADO (0%)</t>
  </si>
  <si>
    <t>'81500-41730-51013-002-005</t>
  </si>
  <si>
    <t>'81500-41730-51013-002-003</t>
  </si>
  <si>
    <t>'81500-41730-51013-002-001</t>
  </si>
  <si>
    <t>SERV. DE ALCANTARILLADO (TASA 16%) 2022</t>
  </si>
  <si>
    <t>SERV. DE ALCANTARILLADO (TASA 16%) 1994-</t>
  </si>
  <si>
    <t>SERV. DE ALCANTARILLADO (16%)</t>
  </si>
  <si>
    <t>'81500-41730-51013-002-006</t>
  </si>
  <si>
    <t>'81500-41730-51013-002-004</t>
  </si>
  <si>
    <t>'81500-41730-51013-002-002</t>
  </si>
  <si>
    <t>SERV. DE SANEAMIENTO (2007-2021)</t>
  </si>
  <si>
    <t>SERV. DE SANEAMIENTO (0%)</t>
  </si>
  <si>
    <t>'81500-41730-51013-003-003</t>
  </si>
  <si>
    <t>'81500-41730-51013-003-001</t>
  </si>
  <si>
    <t>SERV. DE SANEAMIENTO (16%)</t>
  </si>
  <si>
    <t>'81500-41730-51013-003-002</t>
  </si>
  <si>
    <t>Servicios de Saneamiento tasa 16%</t>
  </si>
  <si>
    <t>AGUA NO FACTURADA (0%)</t>
  </si>
  <si>
    <t>'81500-41730-51013-004-001</t>
  </si>
  <si>
    <t>AGUA NO FACTURADA (16%)</t>
  </si>
  <si>
    <t>'81500-41730-51013-004-002</t>
  </si>
  <si>
    <t>DRENAJE NO FACTURADO (0%)</t>
  </si>
  <si>
    <t>'81500-41730-51013-005-001</t>
  </si>
  <si>
    <t>DRENAJE NO FACTURADO (16%)</t>
  </si>
  <si>
    <t>'81500-41730-51013-005-002</t>
  </si>
  <si>
    <t>SANEAMIENTO NO FACTURADO (0%)</t>
  </si>
  <si>
    <t>'81500-41730-51013-006-001</t>
  </si>
  <si>
    <t>PIPA DE AGUA (16%)</t>
  </si>
  <si>
    <t>81500-41730-51013-007-002</t>
  </si>
  <si>
    <t>PIPA DE AGUA (0%)</t>
  </si>
  <si>
    <t>'81500-41730-51013-007-001</t>
  </si>
  <si>
    <t>Pipas de Agua tasa 0%</t>
  </si>
  <si>
    <t>VTA. AGUA TRATADA (0%)</t>
  </si>
  <si>
    <t>'81500-41730-51013-008-001</t>
  </si>
  <si>
    <t>Ventas de Agua Tratada tasa 0%</t>
  </si>
  <si>
    <t>VTA. AGUA TRATADA (16%)</t>
  </si>
  <si>
    <t>'81500-41730-51013-008-002</t>
  </si>
  <si>
    <t>SERV. DE CONEXION AGUA POTABLE (0%)</t>
  </si>
  <si>
    <t>'81500-41730-51013-009-001</t>
  </si>
  <si>
    <t>SERV. DE CONEXION AGUA POTABLE (16%)</t>
  </si>
  <si>
    <t>'81500-41730-51013-009-002</t>
  </si>
  <si>
    <t>SERV. DE CONEXION ALCANTARILLADO (0%)</t>
  </si>
  <si>
    <t>'81500-41730-51013-010-001</t>
  </si>
  <si>
    <t>SERV. DE CONEXION ALCANTARILLADO (16%)</t>
  </si>
  <si>
    <t>'81500-41730-51013-010-002</t>
  </si>
  <si>
    <t>GASTOS DE EJECUCIÓN TASA 0%</t>
  </si>
  <si>
    <t>'81500-41730-51013-011-001</t>
  </si>
  <si>
    <t>MULTAS Y SANCIONES TASA 0%</t>
  </si>
  <si>
    <t>'81500-41730-51013-012-001</t>
  </si>
  <si>
    <t>RECARGOS TASA 0%</t>
  </si>
  <si>
    <t>'81500-41730-51013-013-001</t>
  </si>
  <si>
    <t>RECONEX DE SERV. AGUA POTABLE TASA 0%</t>
  </si>
  <si>
    <t>'81500-41730-51013-014-001</t>
  </si>
  <si>
    <t>RECONEX DE SERV. AGUA POTABLE TASA 16%</t>
  </si>
  <si>
    <t>'81500-41730-51013-014-002</t>
  </si>
  <si>
    <t>RUPTURA DE CONCRETO TASA 0%</t>
  </si>
  <si>
    <t>'81500-41730-51013-016-001</t>
  </si>
  <si>
    <t>RUPTURA DE CONCRETO TASA 16%</t>
  </si>
  <si>
    <t>'81500-41730-51013-016-002</t>
  </si>
  <si>
    <t>MEDIDOR DE AGUA TASA 0%</t>
  </si>
  <si>
    <t>'81500-41730-51013-017-001</t>
  </si>
  <si>
    <t>MEDIDOR DE AGUA TASA 16%</t>
  </si>
  <si>
    <t>'81500-41730-51013-017-002</t>
  </si>
  <si>
    <t>REV.D'PLANOSP'AUT.D'PROY.DES.HAB TASA 0%</t>
  </si>
  <si>
    <t>'81500-41730-51013-018-001</t>
  </si>
  <si>
    <t>REV.D'PLANOSP'AUT.DPROY.DES.HAB TASA 16%</t>
  </si>
  <si>
    <t>'81500-41730-51013-018-002</t>
  </si>
  <si>
    <t>PRESUPUESTO DE OBRA TASA 0%</t>
  </si>
  <si>
    <t>'81500-41730-51013-019-001</t>
  </si>
  <si>
    <t>PRESUPUESTO DE OBRA TASA 16%</t>
  </si>
  <si>
    <t>'81500-41730-51013-019-002</t>
  </si>
  <si>
    <t>CAMBIO DE DATOS AL PADRÓN TASA 0%</t>
  </si>
  <si>
    <t>'81500-41730-51013-020-001</t>
  </si>
  <si>
    <t>CAMBIO DE DATOS AL PADRÓN TASA 16%</t>
  </si>
  <si>
    <t>'81500-41730-51013-020-002</t>
  </si>
  <si>
    <t>SUPERV.OBRAS REDES INTER.D'AGUA TASA 0%</t>
  </si>
  <si>
    <t>'81500-41730-51013-021-001</t>
  </si>
  <si>
    <t>SUPERV OBRAS R.INTER. DE AGUA P ALC. 16%</t>
  </si>
  <si>
    <t>'81500-41730-51013-021-002</t>
  </si>
  <si>
    <t>REPARACIÓN DE MEDIDOR TASA 0%</t>
  </si>
  <si>
    <t>'81500-41730-51013-023-001</t>
  </si>
  <si>
    <t>REPARACIÓN DE MEDIDOR TASA 16%</t>
  </si>
  <si>
    <t>'81500-41730-51013-023-002</t>
  </si>
  <si>
    <t>ESTUDIO DE FACTIBILIDAD TASA 0%</t>
  </si>
  <si>
    <t>'81500-41730-51013-024-001</t>
  </si>
  <si>
    <t>ESTUDIO DE FACTIBILIDAD TASA 16%</t>
  </si>
  <si>
    <t>'81500-41730-51013-024-002</t>
  </si>
  <si>
    <t>CONSTANCIAS DE NO ADEUDOS TASA 0%</t>
  </si>
  <si>
    <t>'81500-41730-51013-025-001</t>
  </si>
  <si>
    <t>CONSTANCIAS DE NO ADEUDOS TASA 16%</t>
  </si>
  <si>
    <t>'81500-41730-51013-025-002</t>
  </si>
  <si>
    <t>REDUCCIÓN DE DIÁMETRO TASA 0%</t>
  </si>
  <si>
    <t>'81500-41730-51013-026-001</t>
  </si>
  <si>
    <t>Reducción de Diametro tasa 0%</t>
  </si>
  <si>
    <t>REDUCCIÓN DE DIÁMETRO TASA 16%</t>
  </si>
  <si>
    <t>'81500-41730-51013-026-002</t>
  </si>
  <si>
    <t>Reducción de Diametro tasa 16%</t>
  </si>
  <si>
    <t>MANO DE OBRA TASA 0%</t>
  </si>
  <si>
    <t>'81500-41730-51013-027-001</t>
  </si>
  <si>
    <t>Mano de Obra tasa 0%</t>
  </si>
  <si>
    <t>REUB. DE APARATO DE MEDIDOR TASA 0%</t>
  </si>
  <si>
    <t>'81500-41730-51013-028-001</t>
  </si>
  <si>
    <t>REUB. DE APARATO DE MEDIDOR TASA 16%</t>
  </si>
  <si>
    <t>'81500-41730-51013-028-002</t>
  </si>
  <si>
    <t>15% FOMENTO EDUC. Y ASISTENCIA TASA 0%</t>
  </si>
  <si>
    <t>'81500-41730-51013-029-001</t>
  </si>
  <si>
    <t>15% FOMENTO EDUC. Y ASISTENCIA TASA 16%</t>
  </si>
  <si>
    <t>'81500-41730-51013-029-002</t>
  </si>
  <si>
    <t>AUT.D'PROY.D'CONSTRUCT.D'REDES TASA 0%</t>
  </si>
  <si>
    <t>'81500-41730-51013-030-001</t>
  </si>
  <si>
    <t>AUT.D'PROY.D'CONSTRUCT.D'REDES TASA 16%</t>
  </si>
  <si>
    <t>'81500-41730-51013-030-002</t>
  </si>
  <si>
    <t>DESCARGA DE AGUAS RESIDUALES TASA 0%</t>
  </si>
  <si>
    <t>'81500-41730-51013-031-001</t>
  </si>
  <si>
    <t>DESCARGA DE AGUAS RESIDUALES TASA 16%</t>
  </si>
  <si>
    <t>'81500-41730-51013-031-002</t>
  </si>
  <si>
    <t>SOLICITUD DE INSPECCIÓN TASA 0%</t>
  </si>
  <si>
    <t>'81500-41730-51013-033-001</t>
  </si>
  <si>
    <t>SOLICITUD DE INSPECCIÓN TASA 16%</t>
  </si>
  <si>
    <t>'81500-41730-51013-033-002</t>
  </si>
  <si>
    <t>BÚSQUEDA DE DATOS TASA 0%</t>
  </si>
  <si>
    <t>'81500-41730-51013-034-001</t>
  </si>
  <si>
    <t>BÚSQUEDA DE DATOS TASA 16%</t>
  </si>
  <si>
    <t>'81500-41730-51013-034-002</t>
  </si>
  <si>
    <t>BAJA DE TOMA TASA 0%</t>
  </si>
  <si>
    <t>'81500-41730-51013-035-001</t>
  </si>
  <si>
    <t>BAJA DE TOMA TASA 16%</t>
  </si>
  <si>
    <t>'81500-41730-51013-035-002</t>
  </si>
  <si>
    <t>SUSPENSIÓN DE TOMA TASA 0%</t>
  </si>
  <si>
    <t>'81500-41730-51013-036-001</t>
  </si>
  <si>
    <t>SUSPENSIÓN DE TOMA TASA 16%</t>
  </si>
  <si>
    <t>'81500-41730-51013-036-002</t>
  </si>
  <si>
    <t>USO Y APROV. DE INF. AGUA TASA 0%</t>
  </si>
  <si>
    <t>'81500-41730-51013-037-001</t>
  </si>
  <si>
    <t>USO Y APROV. DE INF. AGUA TASA 16%</t>
  </si>
  <si>
    <t>'81500-41730-51013-037-002</t>
  </si>
  <si>
    <t>USO Y APROV. DE INF. DREN. TASA 0%</t>
  </si>
  <si>
    <t>'81500-41730-51013-038-001</t>
  </si>
  <si>
    <t>USO Y APROVECHAMIENTO DE INF. DRENAJE</t>
  </si>
  <si>
    <t>'81500-41730-51013-038-002</t>
  </si>
  <si>
    <t>PAGO DE GAFETE TASA 0%</t>
  </si>
  <si>
    <t>'81500-41730-51013-043-001</t>
  </si>
  <si>
    <t>LIMPIEZA DE FOSAS SÉPTICAS 16%</t>
  </si>
  <si>
    <t>'81500-41730-51013-044-002</t>
  </si>
  <si>
    <t>Limpieza de fosas septicas Tasa 16%</t>
  </si>
  <si>
    <t>SOBRANTE DE CAJA</t>
  </si>
  <si>
    <t>'81500-41730-51013-045-001</t>
  </si>
  <si>
    <t>MATERIAL DE CONEXION 0%</t>
  </si>
  <si>
    <t>'81500-41730-51013-015-001</t>
  </si>
  <si>
    <t>VENTA DE CHATARRA (0%)</t>
  </si>
  <si>
    <t>'81500-41730-51013-047-001</t>
  </si>
  <si>
    <t>Venta de chatarra tasa 0%</t>
  </si>
  <si>
    <t>20% PENALIZACIÓN POR CHEQUE DEVUELTO</t>
  </si>
  <si>
    <t>'81500-41730-51013-046-001</t>
  </si>
  <si>
    <t>RECUPERACION POR RESPONSABILIDAD PATRIMO</t>
  </si>
  <si>
    <t>'81500-41730-51013-049-001</t>
  </si>
  <si>
    <t xml:space="preserve">Recuperación por Responsabilidad p </t>
  </si>
  <si>
    <t>DEVOLUCIÓN DE IMPUESTO SOBRE LA RENTA</t>
  </si>
  <si>
    <t>'81500-42140-51013-001-001</t>
  </si>
  <si>
    <t>RECURSO FEDERAL PRODDER</t>
  </si>
  <si>
    <t>'81500-42230-51013-001-000</t>
  </si>
  <si>
    <t>COMISIÓN DE AGUA POTABLE Y ALCANTARILLADO DEL MUNICIPIO DE ACAPULCO</t>
  </si>
  <si>
    <t>Gastos de Ejecucion tasa 16%</t>
  </si>
  <si>
    <t>Transferencias y Asignaciones</t>
  </si>
  <si>
    <t>Estado Analitico de Ingresos                                              Por Fuente de Financiamiento</t>
  </si>
  <si>
    <t>Del 01 de Enero al 31 de diciembre de 2024</t>
  </si>
  <si>
    <t>Material de conexion 0%</t>
  </si>
  <si>
    <t>20% Penalización por che. Devuelto</t>
  </si>
  <si>
    <t>Recuperación de seguros tasa 0%</t>
  </si>
  <si>
    <t>Por Rubro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</si>
</sst>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3"/>
    <xf numFmtId="37" fontId="4" fillId="2" borderId="12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 vertical="center" wrapText="1"/>
    </xf>
    <xf numFmtId="37" fontId="4" fillId="2" borderId="17" xfId="2" applyNumberFormat="1" applyFont="1" applyFill="1" applyBorder="1" applyAlignment="1" applyProtection="1">
      <alignment horizontal="center"/>
    </xf>
    <xf numFmtId="37" fontId="4" fillId="2" borderId="18" xfId="2" applyNumberFormat="1" applyFont="1" applyFill="1" applyBorder="1" applyAlignment="1" applyProtection="1">
      <alignment horizontal="center"/>
    </xf>
    <xf numFmtId="43" fontId="1" fillId="0" borderId="0" xfId="3" applyNumberFormat="1"/>
    <xf numFmtId="0" fontId="0" fillId="0" borderId="0" xfId="3" applyFont="1"/>
    <xf numFmtId="0" fontId="16" fillId="0" borderId="19" xfId="3" applyFont="1" applyBorder="1" applyAlignment="1">
      <alignment horizontal="left"/>
    </xf>
    <xf numFmtId="0" fontId="2" fillId="0" borderId="0" xfId="3" applyFont="1"/>
    <xf numFmtId="43" fontId="6" fillId="3" borderId="38" xfId="2" applyFont="1" applyFill="1" applyBorder="1" applyAlignment="1" applyProtection="1">
      <alignment horizontal="right"/>
      <protection locked="0"/>
    </xf>
    <xf numFmtId="43" fontId="6" fillId="3" borderId="38" xfId="2" applyFont="1" applyFill="1" applyBorder="1" applyAlignment="1" applyProtection="1">
      <alignment horizontal="right"/>
    </xf>
    <xf numFmtId="43" fontId="6" fillId="0" borderId="38" xfId="2" applyFont="1" applyFill="1" applyBorder="1" applyAlignment="1" applyProtection="1">
      <alignment horizontal="right"/>
      <protection locked="0"/>
    </xf>
    <xf numFmtId="43" fontId="6" fillId="3" borderId="39" xfId="2" applyFont="1" applyFill="1" applyBorder="1" applyAlignment="1" applyProtection="1">
      <alignment horizontal="right"/>
    </xf>
    <xf numFmtId="43" fontId="6" fillId="3" borderId="12" xfId="2" applyFont="1" applyFill="1" applyBorder="1" applyAlignment="1" applyProtection="1">
      <alignment horizontal="right"/>
      <protection locked="0"/>
    </xf>
    <xf numFmtId="43" fontId="6" fillId="3" borderId="12" xfId="2" applyFont="1" applyFill="1" applyBorder="1" applyAlignment="1" applyProtection="1">
      <alignment horizontal="right"/>
    </xf>
    <xf numFmtId="43" fontId="6" fillId="0" borderId="12" xfId="2" applyFont="1" applyFill="1" applyBorder="1" applyAlignment="1" applyProtection="1">
      <alignment horizontal="right"/>
      <protection locked="0"/>
    </xf>
    <xf numFmtId="43" fontId="6" fillId="3" borderId="13" xfId="2" applyFont="1" applyFill="1" applyBorder="1" applyAlignment="1" applyProtection="1">
      <alignment horizontal="right"/>
    </xf>
    <xf numFmtId="43" fontId="6" fillId="0" borderId="12" xfId="2" applyFont="1" applyFill="1" applyBorder="1" applyAlignment="1" applyProtection="1">
      <alignment horizontal="right"/>
    </xf>
    <xf numFmtId="43" fontId="7" fillId="0" borderId="12" xfId="2" applyFont="1" applyFill="1" applyBorder="1" applyAlignment="1" applyProtection="1">
      <alignment horizontal="right"/>
      <protection locked="0"/>
    </xf>
    <xf numFmtId="43" fontId="6" fillId="0" borderId="13" xfId="2" applyFont="1" applyFill="1" applyBorder="1" applyAlignment="1" applyProtection="1">
      <alignment horizontal="right"/>
    </xf>
    <xf numFmtId="43" fontId="8" fillId="0" borderId="12" xfId="2" applyFont="1" applyFill="1" applyBorder="1" applyAlignment="1" applyProtection="1">
      <alignment horizontal="right"/>
    </xf>
    <xf numFmtId="43" fontId="8" fillId="0" borderId="13" xfId="2" applyFont="1" applyFill="1" applyBorder="1" applyAlignment="1" applyProtection="1">
      <alignment horizontal="right"/>
    </xf>
    <xf numFmtId="43" fontId="10" fillId="0" borderId="12" xfId="2" applyFont="1" applyFill="1" applyBorder="1" applyAlignment="1" applyProtection="1">
      <alignment horizontal="right"/>
    </xf>
    <xf numFmtId="43" fontId="10" fillId="0" borderId="13" xfId="2" applyFont="1" applyFill="1" applyBorder="1" applyAlignment="1" applyProtection="1">
      <alignment horizontal="right"/>
    </xf>
    <xf numFmtId="43" fontId="7" fillId="0" borderId="12" xfId="2" applyFont="1" applyFill="1" applyBorder="1" applyAlignment="1" applyProtection="1">
      <alignment horizontal="right"/>
    </xf>
    <xf numFmtId="43" fontId="8" fillId="0" borderId="12" xfId="2" applyFont="1" applyFill="1" applyBorder="1" applyAlignment="1" applyProtection="1">
      <alignment horizontal="right" vertical="center"/>
      <protection locked="0"/>
    </xf>
    <xf numFmtId="43" fontId="8" fillId="0" borderId="13" xfId="2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vertical="top" wrapText="1"/>
    </xf>
    <xf numFmtId="0" fontId="16" fillId="0" borderId="41" xfId="3" applyFont="1" applyBorder="1" applyAlignment="1">
      <alignment horizontal="left"/>
    </xf>
    <xf numFmtId="0" fontId="20" fillId="4" borderId="42" xfId="0" applyFont="1" applyFill="1" applyBorder="1" applyAlignment="1">
      <alignment wrapText="1"/>
    </xf>
    <xf numFmtId="0" fontId="20" fillId="4" borderId="42" xfId="0" quotePrefix="1" applyFont="1" applyFill="1" applyBorder="1" applyAlignment="1">
      <alignment wrapText="1"/>
    </xf>
    <xf numFmtId="0" fontId="20" fillId="4" borderId="0" xfId="0" applyFont="1" applyFill="1" applyAlignment="1">
      <alignment wrapText="1"/>
    </xf>
    <xf numFmtId="0" fontId="20" fillId="5" borderId="42" xfId="0" applyFont="1" applyFill="1" applyBorder="1" applyAlignment="1">
      <alignment wrapText="1"/>
    </xf>
    <xf numFmtId="43" fontId="8" fillId="0" borderId="12" xfId="2" applyFont="1" applyFill="1" applyBorder="1" applyAlignment="1" applyProtection="1">
      <alignment horizontal="right"/>
      <protection locked="0"/>
    </xf>
    <xf numFmtId="43" fontId="8" fillId="0" borderId="13" xfId="2" applyFont="1" applyFill="1" applyBorder="1" applyAlignment="1" applyProtection="1">
      <alignment horizontal="right"/>
      <protection locked="0"/>
    </xf>
    <xf numFmtId="0" fontId="1" fillId="3" borderId="0" xfId="3" applyFill="1"/>
    <xf numFmtId="0" fontId="6" fillId="3" borderId="14" xfId="3" applyFont="1" applyFill="1" applyBorder="1" applyAlignment="1">
      <alignment horizontal="center" vertical="center"/>
    </xf>
    <xf numFmtId="0" fontId="6" fillId="3" borderId="15" xfId="3" applyFont="1" applyFill="1" applyBorder="1" applyAlignment="1">
      <alignment horizontal="center" vertical="center"/>
    </xf>
    <xf numFmtId="0" fontId="6" fillId="3" borderId="16" xfId="3" applyFont="1" applyFill="1" applyBorder="1" applyAlignment="1">
      <alignment wrapText="1"/>
    </xf>
    <xf numFmtId="164" fontId="6" fillId="3" borderId="16" xfId="5" applyNumberFormat="1" applyFont="1" applyFill="1" applyBorder="1" applyAlignment="1">
      <alignment horizontal="center"/>
    </xf>
    <xf numFmtId="164" fontId="6" fillId="3" borderId="43" xfId="5" applyNumberFormat="1" applyFont="1" applyFill="1" applyBorder="1" applyAlignment="1">
      <alignment horizontal="center"/>
    </xf>
    <xf numFmtId="0" fontId="8" fillId="3" borderId="22" xfId="3" applyFont="1" applyFill="1" applyBorder="1" applyAlignment="1">
      <alignment horizontal="centerContinuous"/>
    </xf>
    <xf numFmtId="44" fontId="13" fillId="3" borderId="38" xfId="6" applyFont="1" applyFill="1" applyBorder="1" applyAlignment="1" applyProtection="1">
      <alignment horizontal="right" vertical="center"/>
    </xf>
    <xf numFmtId="44" fontId="13" fillId="3" borderId="44" xfId="6" applyFont="1" applyFill="1" applyBorder="1" applyAlignment="1" applyProtection="1">
      <alignment horizontal="right" vertical="center"/>
    </xf>
    <xf numFmtId="0" fontId="1" fillId="3" borderId="14" xfId="4" applyFill="1" applyBorder="1"/>
    <xf numFmtId="0" fontId="1" fillId="3" borderId="15" xfId="4" applyFill="1" applyBorder="1"/>
    <xf numFmtId="0" fontId="14" fillId="3" borderId="15" xfId="4" applyFont="1" applyFill="1" applyBorder="1"/>
    <xf numFmtId="37" fontId="4" fillId="6" borderId="12" xfId="2" applyNumberFormat="1" applyFont="1" applyFill="1" applyBorder="1" applyAlignment="1" applyProtection="1">
      <alignment horizontal="center" vertical="center"/>
    </xf>
    <xf numFmtId="37" fontId="4" fillId="6" borderId="12" xfId="2" applyNumberFormat="1" applyFont="1" applyFill="1" applyBorder="1" applyAlignment="1" applyProtection="1">
      <alignment horizontal="center" vertical="center" wrapText="1"/>
    </xf>
    <xf numFmtId="37" fontId="4" fillId="6" borderId="17" xfId="2" applyNumberFormat="1" applyFont="1" applyFill="1" applyBorder="1" applyAlignment="1" applyProtection="1">
      <alignment horizontal="center"/>
    </xf>
    <xf numFmtId="37" fontId="4" fillId="6" borderId="18" xfId="2" applyNumberFormat="1" applyFont="1" applyFill="1" applyBorder="1" applyAlignment="1" applyProtection="1">
      <alignment horizontal="center"/>
    </xf>
    <xf numFmtId="43" fontId="16" fillId="3" borderId="33" xfId="2" applyFont="1" applyFill="1" applyBorder="1" applyAlignment="1">
      <alignment horizontal="right"/>
    </xf>
    <xf numFmtId="43" fontId="16" fillId="3" borderId="34" xfId="2" applyFont="1" applyFill="1" applyBorder="1" applyAlignment="1">
      <alignment horizontal="right"/>
    </xf>
    <xf numFmtId="43" fontId="10" fillId="0" borderId="12" xfId="2" applyFont="1" applyFill="1" applyBorder="1" applyAlignment="1" applyProtection="1">
      <alignment horizontal="right"/>
      <protection locked="0"/>
    </xf>
    <xf numFmtId="43" fontId="11" fillId="0" borderId="12" xfId="2" applyFont="1" applyFill="1" applyBorder="1" applyAlignment="1" applyProtection="1">
      <alignment horizontal="right"/>
      <protection locked="0"/>
    </xf>
    <xf numFmtId="43" fontId="10" fillId="0" borderId="12" xfId="1" applyFont="1" applyFill="1" applyBorder="1" applyAlignment="1" applyProtection="1">
      <alignment horizontal="right"/>
      <protection locked="0"/>
    </xf>
    <xf numFmtId="43" fontId="16" fillId="0" borderId="12" xfId="2" applyFont="1" applyFill="1" applyBorder="1" applyAlignment="1" applyProtection="1">
      <alignment horizontal="right"/>
      <protection locked="0"/>
    </xf>
    <xf numFmtId="0" fontId="9" fillId="0" borderId="27" xfId="4" applyFont="1" applyBorder="1" applyAlignment="1">
      <alignment vertical="center"/>
    </xf>
    <xf numFmtId="0" fontId="9" fillId="0" borderId="28" xfId="4" applyFont="1" applyBorder="1" applyAlignment="1">
      <alignment vertical="center"/>
    </xf>
    <xf numFmtId="0" fontId="6" fillId="3" borderId="22" xfId="3" applyFont="1" applyFill="1" applyBorder="1" applyAlignment="1">
      <alignment horizontal="center" vertical="center"/>
    </xf>
    <xf numFmtId="0" fontId="6" fillId="3" borderId="23" xfId="3" applyFont="1" applyFill="1" applyBorder="1" applyAlignment="1">
      <alignment horizontal="center" vertical="center"/>
    </xf>
    <xf numFmtId="0" fontId="6" fillId="3" borderId="24" xfId="3" applyFont="1" applyFill="1" applyBorder="1" applyAlignment="1">
      <alignment wrapText="1"/>
    </xf>
    <xf numFmtId="164" fontId="6" fillId="3" borderId="24" xfId="5" applyNumberFormat="1" applyFont="1" applyFill="1" applyBorder="1" applyAlignment="1">
      <alignment horizontal="center"/>
    </xf>
    <xf numFmtId="164" fontId="6" fillId="3" borderId="25" xfId="5" applyNumberFormat="1" applyFont="1" applyFill="1" applyBorder="1" applyAlignment="1">
      <alignment horizontal="center"/>
    </xf>
    <xf numFmtId="0" fontId="8" fillId="3" borderId="26" xfId="3" applyFont="1" applyFill="1" applyBorder="1" applyAlignment="1">
      <alignment horizontal="centerContinuous"/>
    </xf>
    <xf numFmtId="44" fontId="13" fillId="3" borderId="12" xfId="6" applyFont="1" applyFill="1" applyBorder="1" applyAlignment="1" applyProtection="1">
      <alignment horizontal="right" vertical="center"/>
    </xf>
    <xf numFmtId="0" fontId="11" fillId="3" borderId="35" xfId="4" applyFont="1" applyFill="1" applyBorder="1" applyAlignment="1">
      <alignment vertical="top" wrapText="1"/>
    </xf>
    <xf numFmtId="0" fontId="11" fillId="3" borderId="36" xfId="4" applyFont="1" applyFill="1" applyBorder="1" applyAlignment="1">
      <alignment vertical="top" wrapText="1"/>
    </xf>
    <xf numFmtId="44" fontId="1" fillId="3" borderId="0" xfId="3" applyNumberFormat="1" applyFill="1"/>
    <xf numFmtId="0" fontId="2" fillId="3" borderId="0" xfId="3" applyFont="1" applyFill="1"/>
    <xf numFmtId="0" fontId="5" fillId="0" borderId="4" xfId="4" applyFont="1" applyBorder="1" applyAlignment="1">
      <alignment horizontal="left" vertical="center" wrapText="1"/>
    </xf>
    <xf numFmtId="0" fontId="16" fillId="0" borderId="26" xfId="3" applyFont="1" applyBorder="1" applyAlignment="1">
      <alignment horizontal="left"/>
    </xf>
    <xf numFmtId="37" fontId="3" fillId="2" borderId="1" xfId="2" applyNumberFormat="1" applyFont="1" applyFill="1" applyBorder="1" applyAlignment="1" applyProtection="1">
      <alignment horizontal="center" vertical="center"/>
    </xf>
    <xf numFmtId="37" fontId="3" fillId="2" borderId="2" xfId="2" applyNumberFormat="1" applyFont="1" applyFill="1" applyBorder="1" applyAlignment="1" applyProtection="1">
      <alignment horizontal="center" vertical="center"/>
    </xf>
    <xf numFmtId="37" fontId="3" fillId="2" borderId="3" xfId="2" applyNumberFormat="1" applyFont="1" applyFill="1" applyBorder="1" applyAlignment="1" applyProtection="1">
      <alignment horizontal="center" vertical="center"/>
    </xf>
    <xf numFmtId="37" fontId="3" fillId="2" borderId="4" xfId="2" applyNumberFormat="1" applyFont="1" applyFill="1" applyBorder="1" applyAlignment="1" applyProtection="1">
      <alignment horizontal="center"/>
    </xf>
    <xf numFmtId="37" fontId="3" fillId="2" borderId="0" xfId="2" applyNumberFormat="1" applyFont="1" applyFill="1" applyBorder="1" applyAlignment="1" applyProtection="1">
      <alignment horizontal="center"/>
    </xf>
    <xf numFmtId="37" fontId="3" fillId="2" borderId="5" xfId="2" applyNumberFormat="1" applyFont="1" applyFill="1" applyBorder="1" applyAlignment="1" applyProtection="1">
      <alignment horizontal="center"/>
    </xf>
    <xf numFmtId="37" fontId="4" fillId="2" borderId="1" xfId="2" applyNumberFormat="1" applyFont="1" applyFill="1" applyBorder="1" applyAlignment="1" applyProtection="1">
      <alignment horizontal="center" vertical="center" wrapText="1"/>
    </xf>
    <xf numFmtId="37" fontId="4" fillId="2" borderId="2" xfId="2" applyNumberFormat="1" applyFont="1" applyFill="1" applyBorder="1" applyAlignment="1" applyProtection="1">
      <alignment horizontal="center" vertical="center"/>
    </xf>
    <xf numFmtId="37" fontId="4" fillId="2" borderId="6" xfId="2" applyNumberFormat="1" applyFont="1" applyFill="1" applyBorder="1" applyAlignment="1" applyProtection="1">
      <alignment horizontal="center" vertical="center"/>
    </xf>
    <xf numFmtId="37" fontId="4" fillId="2" borderId="4" xfId="2" applyNumberFormat="1" applyFont="1" applyFill="1" applyBorder="1" applyAlignment="1" applyProtection="1">
      <alignment horizontal="center" vertical="center"/>
    </xf>
    <xf numFmtId="37" fontId="4" fillId="2" borderId="0" xfId="2" applyNumberFormat="1" applyFont="1" applyFill="1" applyBorder="1" applyAlignment="1" applyProtection="1">
      <alignment horizontal="center" vertical="center"/>
    </xf>
    <xf numFmtId="37" fontId="4" fillId="2" borderId="11" xfId="2" applyNumberFormat="1" applyFont="1" applyFill="1" applyBorder="1" applyAlignment="1" applyProtection="1">
      <alignment horizontal="center" vertical="center"/>
    </xf>
    <xf numFmtId="37" fontId="4" fillId="2" borderId="14" xfId="2" applyNumberFormat="1" applyFont="1" applyFill="1" applyBorder="1" applyAlignment="1" applyProtection="1">
      <alignment horizontal="center" vertical="center"/>
    </xf>
    <xf numFmtId="37" fontId="4" fillId="2" borderId="15" xfId="2" applyNumberFormat="1" applyFont="1" applyFill="1" applyBorder="1" applyAlignment="1" applyProtection="1">
      <alignment horizontal="center" vertical="center"/>
    </xf>
    <xf numFmtId="37" fontId="4" fillId="2" borderId="16" xfId="2" applyNumberFormat="1" applyFont="1" applyFill="1" applyBorder="1" applyAlignment="1" applyProtection="1">
      <alignment horizontal="center" vertical="center"/>
    </xf>
    <xf numFmtId="37" fontId="4" fillId="2" borderId="7" xfId="2" applyNumberFormat="1" applyFont="1" applyFill="1" applyBorder="1" applyAlignment="1" applyProtection="1">
      <alignment horizontal="center"/>
    </xf>
    <xf numFmtId="37" fontId="4" fillId="2" borderId="8" xfId="2" applyNumberFormat="1" applyFont="1" applyFill="1" applyBorder="1" applyAlignment="1" applyProtection="1">
      <alignment horizontal="center"/>
    </xf>
    <xf numFmtId="37" fontId="4" fillId="2" borderId="9" xfId="2" applyNumberFormat="1" applyFont="1" applyFill="1" applyBorder="1" applyAlignment="1" applyProtection="1">
      <alignment horizontal="center"/>
    </xf>
    <xf numFmtId="37" fontId="4" fillId="2" borderId="10" xfId="2" applyNumberFormat="1" applyFont="1" applyFill="1" applyBorder="1" applyAlignment="1" applyProtection="1">
      <alignment horizontal="center" vertical="center" wrapText="1"/>
    </xf>
    <xf numFmtId="37" fontId="4" fillId="2" borderId="13" xfId="2" applyNumberFormat="1" applyFont="1" applyFill="1" applyBorder="1" applyAlignment="1" applyProtection="1">
      <alignment horizontal="center" vertical="center" wrapText="1"/>
    </xf>
    <xf numFmtId="0" fontId="9" fillId="0" borderId="20" xfId="4" applyFont="1" applyBorder="1" applyAlignment="1">
      <alignment horizontal="left" vertical="center" wrapText="1"/>
    </xf>
    <xf numFmtId="0" fontId="9" fillId="0" borderId="21" xfId="4" applyFont="1" applyBorder="1" applyAlignment="1">
      <alignment horizontal="left" vertical="center" wrapText="1"/>
    </xf>
    <xf numFmtId="0" fontId="5" fillId="0" borderId="40" xfId="4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 wrapText="1"/>
    </xf>
    <xf numFmtId="0" fontId="9" fillId="0" borderId="27" xfId="4" applyFont="1" applyBorder="1" applyAlignment="1">
      <alignment horizontal="left" vertical="center" wrapText="1"/>
    </xf>
    <xf numFmtId="0" fontId="9" fillId="0" borderId="28" xfId="4" applyFont="1" applyBorder="1" applyAlignment="1">
      <alignment horizontal="left" vertical="center" wrapText="1"/>
    </xf>
    <xf numFmtId="0" fontId="5" fillId="3" borderId="37" xfId="4" applyFont="1" applyFill="1" applyBorder="1" applyAlignment="1">
      <alignment horizontal="left" vertical="center" wrapText="1"/>
    </xf>
    <xf numFmtId="0" fontId="5" fillId="3" borderId="38" xfId="4" applyFont="1" applyFill="1" applyBorder="1" applyAlignment="1">
      <alignment horizontal="left" vertical="center" wrapText="1"/>
    </xf>
    <xf numFmtId="0" fontId="5" fillId="3" borderId="40" xfId="4" applyFont="1" applyFill="1" applyBorder="1" applyAlignment="1">
      <alignment horizontal="left" vertical="center" wrapText="1"/>
    </xf>
    <xf numFmtId="0" fontId="5" fillId="3" borderId="12" xfId="4" applyFont="1" applyFill="1" applyBorder="1" applyAlignment="1">
      <alignment horizontal="left" vertical="center" wrapText="1"/>
    </xf>
    <xf numFmtId="0" fontId="5" fillId="0" borderId="26" xfId="4" applyFont="1" applyBorder="1" applyAlignment="1">
      <alignment horizontal="left" vertical="center" wrapText="1"/>
    </xf>
    <xf numFmtId="0" fontId="5" fillId="0" borderId="27" xfId="4" applyFont="1" applyBorder="1" applyAlignment="1">
      <alignment horizontal="left" vertical="center" wrapText="1"/>
    </xf>
    <xf numFmtId="0" fontId="5" fillId="0" borderId="28" xfId="4" applyFont="1" applyBorder="1" applyAlignment="1">
      <alignment horizontal="left" vertical="center" wrapText="1"/>
    </xf>
    <xf numFmtId="37" fontId="4" fillId="6" borderId="7" xfId="2" applyNumberFormat="1" applyFont="1" applyFill="1" applyBorder="1" applyAlignment="1" applyProtection="1">
      <alignment horizontal="center"/>
    </xf>
    <xf numFmtId="37" fontId="4" fillId="6" borderId="8" xfId="2" applyNumberFormat="1" applyFont="1" applyFill="1" applyBorder="1" applyAlignment="1" applyProtection="1">
      <alignment horizontal="center"/>
    </xf>
    <xf numFmtId="37" fontId="4" fillId="6" borderId="9" xfId="2" applyNumberFormat="1" applyFont="1" applyFill="1" applyBorder="1" applyAlignment="1" applyProtection="1">
      <alignment horizontal="center"/>
    </xf>
    <xf numFmtId="43" fontId="4" fillId="6" borderId="10" xfId="1" applyFont="1" applyFill="1" applyBorder="1" applyAlignment="1" applyProtection="1">
      <alignment horizontal="center" vertical="center" wrapText="1"/>
    </xf>
    <xf numFmtId="43" fontId="4" fillId="6" borderId="13" xfId="1" applyFont="1" applyFill="1" applyBorder="1" applyAlignment="1" applyProtection="1">
      <alignment horizontal="center" vertical="center" wrapText="1"/>
    </xf>
    <xf numFmtId="0" fontId="8" fillId="3" borderId="4" xfId="3" applyFont="1" applyFill="1" applyBorder="1" applyAlignment="1">
      <alignment horizontal="left" wrapText="1"/>
    </xf>
    <xf numFmtId="0" fontId="8" fillId="3" borderId="0" xfId="3" applyFont="1" applyFill="1" applyAlignment="1">
      <alignment horizontal="left" wrapText="1"/>
    </xf>
    <xf numFmtId="0" fontId="8" fillId="3" borderId="11" xfId="3" applyFont="1" applyFill="1" applyBorder="1" applyAlignment="1">
      <alignment horizontal="left" wrapText="1"/>
    </xf>
    <xf numFmtId="0" fontId="13" fillId="3" borderId="23" xfId="3" applyFont="1" applyFill="1" applyBorder="1" applyAlignment="1">
      <alignment horizontal="left" vertical="center" wrapText="1"/>
    </xf>
    <xf numFmtId="0" fontId="13" fillId="3" borderId="24" xfId="3" applyFont="1" applyFill="1" applyBorder="1" applyAlignment="1">
      <alignment horizontal="left" vertical="center" wrapText="1"/>
    </xf>
    <xf numFmtId="43" fontId="13" fillId="3" borderId="45" xfId="1" applyFont="1" applyFill="1" applyBorder="1" applyAlignment="1" applyProtection="1">
      <alignment horizontal="center" vertical="center"/>
    </xf>
    <xf numFmtId="43" fontId="13" fillId="3" borderId="46" xfId="1" applyFont="1" applyFill="1" applyBorder="1" applyAlignment="1" applyProtection="1">
      <alignment horizontal="center" vertical="center"/>
    </xf>
    <xf numFmtId="0" fontId="4" fillId="3" borderId="30" xfId="4" applyFont="1" applyFill="1" applyBorder="1" applyAlignment="1">
      <alignment horizontal="center" vertical="top" wrapText="1"/>
    </xf>
    <xf numFmtId="0" fontId="4" fillId="3" borderId="36" xfId="4" applyFont="1" applyFill="1" applyBorder="1" applyAlignment="1">
      <alignment horizontal="center" vertical="top" wrapText="1"/>
    </xf>
    <xf numFmtId="0" fontId="16" fillId="0" borderId="41" xfId="3" applyFont="1" applyBorder="1" applyAlignment="1">
      <alignment horizontal="center" wrapText="1"/>
    </xf>
    <xf numFmtId="0" fontId="16" fillId="0" borderId="27" xfId="3" applyFont="1" applyBorder="1" applyAlignment="1">
      <alignment horizontal="center" wrapText="1"/>
    </xf>
    <xf numFmtId="0" fontId="16" fillId="0" borderId="28" xfId="3" applyFont="1" applyBorder="1" applyAlignment="1">
      <alignment horizontal="center" wrapText="1"/>
    </xf>
    <xf numFmtId="0" fontId="13" fillId="3" borderId="27" xfId="3" applyFont="1" applyFill="1" applyBorder="1" applyAlignment="1">
      <alignment horizontal="left" vertical="center" wrapText="1"/>
    </xf>
    <xf numFmtId="0" fontId="13" fillId="3" borderId="28" xfId="3" applyFont="1" applyFill="1" applyBorder="1" applyAlignment="1">
      <alignment horizontal="left" vertical="center" wrapText="1"/>
    </xf>
    <xf numFmtId="43" fontId="13" fillId="3" borderId="29" xfId="1" applyFont="1" applyFill="1" applyBorder="1" applyAlignment="1" applyProtection="1">
      <alignment horizontal="center" vertical="center"/>
    </xf>
    <xf numFmtId="43" fontId="13" fillId="3" borderId="32" xfId="1" applyFont="1" applyFill="1" applyBorder="1" applyAlignment="1" applyProtection="1">
      <alignment horizontal="center" vertical="center"/>
    </xf>
    <xf numFmtId="0" fontId="4" fillId="3" borderId="31" xfId="4" applyFont="1" applyFill="1" applyBorder="1" applyAlignment="1">
      <alignment horizontal="center" vertical="top" wrapText="1"/>
    </xf>
    <xf numFmtId="0" fontId="11" fillId="3" borderId="0" xfId="4" applyFont="1" applyFill="1" applyAlignment="1">
      <alignment horizontal="left" vertical="top" wrapText="1"/>
    </xf>
    <xf numFmtId="0" fontId="19" fillId="0" borderId="41" xfId="4" applyFont="1" applyBorder="1" applyAlignment="1">
      <alignment horizontal="left" vertical="center" wrapText="1"/>
    </xf>
    <xf numFmtId="0" fontId="19" fillId="0" borderId="27" xfId="4" applyFont="1" applyBorder="1" applyAlignment="1">
      <alignment horizontal="left" vertical="center" wrapText="1"/>
    </xf>
    <xf numFmtId="0" fontId="19" fillId="0" borderId="28" xfId="4" applyFont="1" applyBorder="1" applyAlignment="1">
      <alignment horizontal="left" vertical="center" wrapText="1"/>
    </xf>
  </cellXfs>
  <cellStyles count="7">
    <cellStyle name="Millares" xfId="1" builtinId="3"/>
    <cellStyle name="Millares 2 3" xfId="5" xr:uid="{00000000-0005-0000-0000-000001000000}"/>
    <cellStyle name="Millares 5 2" xfId="2" xr:uid="{00000000-0005-0000-0000-000002000000}"/>
    <cellStyle name="Moneda 3" xfId="6" xr:uid="{00000000-0005-0000-0000-000003000000}"/>
    <cellStyle name="Normal" xfId="0" builtinId="0"/>
    <cellStyle name="Normal 10 2" xfId="4" xr:uid="{00000000-0005-0000-0000-000005000000}"/>
    <cellStyle name="Normal 9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790575</xdr:colOff>
      <xdr:row>218</xdr:row>
      <xdr:rowOff>104775</xdr:rowOff>
    </xdr:from>
    <xdr:to>
      <xdr:col>15</xdr:col>
      <xdr:colOff>361950</xdr:colOff>
      <xdr:row>224</xdr:row>
      <xdr:rowOff>28575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78A89ABE-20F7-4019-B127-BFA6CD3C2631}"/>
            </a:ext>
          </a:extLst>
        </xdr:cNvPr>
        <xdr:cNvSpPr txBox="1">
          <a:spLocks noChangeArrowheads="1"/>
        </xdr:cNvSpPr>
      </xdr:nvSpPr>
      <xdr:spPr bwMode="auto">
        <a:xfrm>
          <a:off x="5667375" y="40147875"/>
          <a:ext cx="2943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8</xdr:col>
      <xdr:colOff>257175</xdr:colOff>
      <xdr:row>207</xdr:row>
      <xdr:rowOff>0</xdr:rowOff>
    </xdr:from>
    <xdr:to>
      <xdr:col>10</xdr:col>
      <xdr:colOff>657225</xdr:colOff>
      <xdr:row>218</xdr:row>
      <xdr:rowOff>28574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CF52026-6596-4223-95AB-B743EB7018C7}"/>
            </a:ext>
          </a:extLst>
        </xdr:cNvPr>
        <xdr:cNvSpPr txBox="1">
          <a:spLocks noChangeArrowheads="1"/>
        </xdr:cNvSpPr>
      </xdr:nvSpPr>
      <xdr:spPr bwMode="auto">
        <a:xfrm>
          <a:off x="600075" y="40538400"/>
          <a:ext cx="2838450" cy="212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Jose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206</xdr:row>
      <xdr:rowOff>0</xdr:rowOff>
    </xdr:from>
    <xdr:to>
      <xdr:col>15</xdr:col>
      <xdr:colOff>0</xdr:colOff>
      <xdr:row>212</xdr:row>
      <xdr:rowOff>152400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3DAF14C0-764A-4490-95A4-ECAB1A832163}"/>
            </a:ext>
          </a:extLst>
        </xdr:cNvPr>
        <xdr:cNvSpPr txBox="1">
          <a:spLocks noChangeArrowheads="1"/>
        </xdr:cNvSpPr>
      </xdr:nvSpPr>
      <xdr:spPr bwMode="auto">
        <a:xfrm>
          <a:off x="5962650" y="40347900"/>
          <a:ext cx="22860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</a:t>
          </a:r>
        </a:p>
      </xdr:txBody>
    </xdr:sp>
    <xdr:clientData/>
  </xdr:twoCellAnchor>
  <xdr:twoCellAnchor>
    <xdr:from>
      <xdr:col>8</xdr:col>
      <xdr:colOff>304800</xdr:colOff>
      <xdr:row>218</xdr:row>
      <xdr:rowOff>114300</xdr:rowOff>
    </xdr:from>
    <xdr:to>
      <xdr:col>10</xdr:col>
      <xdr:colOff>657225</xdr:colOff>
      <xdr:row>225</xdr:row>
      <xdr:rowOff>133350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EF2A96E1-3E3B-4FB1-861E-A540349DFEDD}"/>
            </a:ext>
          </a:extLst>
        </xdr:cNvPr>
        <xdr:cNvSpPr txBox="1">
          <a:spLocks noChangeArrowheads="1"/>
        </xdr:cNvSpPr>
      </xdr:nvSpPr>
      <xdr:spPr bwMode="auto">
        <a:xfrm>
          <a:off x="647700" y="42748200"/>
          <a:ext cx="27908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DB59-348B-4749-B0BC-7D1E53464DE3}">
  <sheetPr>
    <tabColor rgb="FF00B0F0"/>
    <pageSetUpPr fitToPage="1"/>
  </sheetPr>
  <dimension ref="A1:R227"/>
  <sheetViews>
    <sheetView showGridLines="0" tabSelected="1" view="pageBreakPreview" topLeftCell="H205" zoomScaleNormal="100" zoomScaleSheetLayoutView="100" workbookViewId="0">
      <selection activeCell="H102" sqref="H102:J104"/>
    </sheetView>
  </sheetViews>
  <sheetFormatPr baseColWidth="10" defaultRowHeight="15" x14ac:dyDescent="0.25"/>
  <cols>
    <col min="1" max="1" width="36.5703125" style="1" hidden="1" customWidth="1"/>
    <col min="2" max="2" width="38" style="1" hidden="1" customWidth="1"/>
    <col min="3" max="3" width="45.28515625" style="1" hidden="1" customWidth="1"/>
    <col min="4" max="6" width="26.140625" style="1" hidden="1" customWidth="1"/>
    <col min="7" max="7" width="11.85546875" style="1" hidden="1" customWidth="1"/>
    <col min="8" max="8" width="5.140625" style="1" customWidth="1"/>
    <col min="9" max="9" width="11.42578125" style="1"/>
    <col min="10" max="10" width="25.140625" style="1" customWidth="1"/>
    <col min="11" max="11" width="16.28515625" style="1" bestFit="1" customWidth="1"/>
    <col min="12" max="12" width="15.85546875" style="1" bestFit="1" customWidth="1"/>
    <col min="13" max="13" width="17.5703125" style="1" bestFit="1" customWidth="1"/>
    <col min="14" max="14" width="16.28515625" style="1" bestFit="1" customWidth="1"/>
    <col min="15" max="15" width="18" style="1" bestFit="1" customWidth="1"/>
    <col min="16" max="16" width="14.85546875" style="1" bestFit="1" customWidth="1"/>
    <col min="17" max="17" width="11.42578125" style="1" customWidth="1"/>
    <col min="18" max="18" width="15.140625" style="1" bestFit="1" customWidth="1"/>
    <col min="19" max="233" width="11.42578125" style="1"/>
    <col min="234" max="234" width="0.140625" style="1" customWidth="1"/>
    <col min="235" max="235" width="4.140625" style="1" customWidth="1"/>
    <col min="236" max="236" width="11.42578125" style="1"/>
    <col min="237" max="237" width="26.28515625" style="1" customWidth="1"/>
    <col min="238" max="238" width="15.5703125" style="1" customWidth="1"/>
    <col min="239" max="239" width="15.7109375" style="1" customWidth="1"/>
    <col min="240" max="240" width="15.42578125" style="1" customWidth="1"/>
    <col min="241" max="241" width="15.28515625" style="1" customWidth="1"/>
    <col min="242" max="242" width="15.7109375" style="1" customWidth="1"/>
    <col min="243" max="243" width="15.5703125" style="1" customWidth="1"/>
    <col min="244" max="244" width="11.42578125" style="1"/>
    <col min="245" max="245" width="16.85546875" style="1" bestFit="1" customWidth="1"/>
    <col min="246" max="246" width="11.42578125" style="1"/>
    <col min="247" max="247" width="16.28515625" style="1" bestFit="1" customWidth="1"/>
    <col min="248" max="489" width="11.42578125" style="1"/>
    <col min="490" max="490" width="0.140625" style="1" customWidth="1"/>
    <col min="491" max="491" width="4.140625" style="1" customWidth="1"/>
    <col min="492" max="492" width="11.42578125" style="1"/>
    <col min="493" max="493" width="26.28515625" style="1" customWidth="1"/>
    <col min="494" max="494" width="15.5703125" style="1" customWidth="1"/>
    <col min="495" max="495" width="15.7109375" style="1" customWidth="1"/>
    <col min="496" max="496" width="15.42578125" style="1" customWidth="1"/>
    <col min="497" max="497" width="15.28515625" style="1" customWidth="1"/>
    <col min="498" max="498" width="15.7109375" style="1" customWidth="1"/>
    <col min="499" max="499" width="15.5703125" style="1" customWidth="1"/>
    <col min="500" max="500" width="11.42578125" style="1"/>
    <col min="501" max="501" width="16.85546875" style="1" bestFit="1" customWidth="1"/>
    <col min="502" max="502" width="11.42578125" style="1"/>
    <col min="503" max="503" width="16.28515625" style="1" bestFit="1" customWidth="1"/>
    <col min="504" max="745" width="11.42578125" style="1"/>
    <col min="746" max="746" width="0.140625" style="1" customWidth="1"/>
    <col min="747" max="747" width="4.140625" style="1" customWidth="1"/>
    <col min="748" max="748" width="11.42578125" style="1"/>
    <col min="749" max="749" width="26.28515625" style="1" customWidth="1"/>
    <col min="750" max="750" width="15.5703125" style="1" customWidth="1"/>
    <col min="751" max="751" width="15.7109375" style="1" customWidth="1"/>
    <col min="752" max="752" width="15.42578125" style="1" customWidth="1"/>
    <col min="753" max="753" width="15.28515625" style="1" customWidth="1"/>
    <col min="754" max="754" width="15.7109375" style="1" customWidth="1"/>
    <col min="755" max="755" width="15.5703125" style="1" customWidth="1"/>
    <col min="756" max="756" width="11.42578125" style="1"/>
    <col min="757" max="757" width="16.85546875" style="1" bestFit="1" customWidth="1"/>
    <col min="758" max="758" width="11.42578125" style="1"/>
    <col min="759" max="759" width="16.28515625" style="1" bestFit="1" customWidth="1"/>
    <col min="760" max="1001" width="11.42578125" style="1"/>
    <col min="1002" max="1002" width="0.140625" style="1" customWidth="1"/>
    <col min="1003" max="1003" width="4.140625" style="1" customWidth="1"/>
    <col min="1004" max="1004" width="11.42578125" style="1"/>
    <col min="1005" max="1005" width="26.28515625" style="1" customWidth="1"/>
    <col min="1006" max="1006" width="15.5703125" style="1" customWidth="1"/>
    <col min="1007" max="1007" width="15.7109375" style="1" customWidth="1"/>
    <col min="1008" max="1008" width="15.42578125" style="1" customWidth="1"/>
    <col min="1009" max="1009" width="15.28515625" style="1" customWidth="1"/>
    <col min="1010" max="1010" width="15.7109375" style="1" customWidth="1"/>
    <col min="1011" max="1011" width="15.5703125" style="1" customWidth="1"/>
    <col min="1012" max="1012" width="11.42578125" style="1"/>
    <col min="1013" max="1013" width="16.85546875" style="1" bestFit="1" customWidth="1"/>
    <col min="1014" max="1014" width="11.42578125" style="1"/>
    <col min="1015" max="1015" width="16.28515625" style="1" bestFit="1" customWidth="1"/>
    <col min="1016" max="1257" width="11.42578125" style="1"/>
    <col min="1258" max="1258" width="0.140625" style="1" customWidth="1"/>
    <col min="1259" max="1259" width="4.140625" style="1" customWidth="1"/>
    <col min="1260" max="1260" width="11.42578125" style="1"/>
    <col min="1261" max="1261" width="26.28515625" style="1" customWidth="1"/>
    <col min="1262" max="1262" width="15.5703125" style="1" customWidth="1"/>
    <col min="1263" max="1263" width="15.7109375" style="1" customWidth="1"/>
    <col min="1264" max="1264" width="15.42578125" style="1" customWidth="1"/>
    <col min="1265" max="1265" width="15.28515625" style="1" customWidth="1"/>
    <col min="1266" max="1266" width="15.7109375" style="1" customWidth="1"/>
    <col min="1267" max="1267" width="15.5703125" style="1" customWidth="1"/>
    <col min="1268" max="1268" width="11.42578125" style="1"/>
    <col min="1269" max="1269" width="16.85546875" style="1" bestFit="1" customWidth="1"/>
    <col min="1270" max="1270" width="11.42578125" style="1"/>
    <col min="1271" max="1271" width="16.28515625" style="1" bestFit="1" customWidth="1"/>
    <col min="1272" max="1513" width="11.42578125" style="1"/>
    <col min="1514" max="1514" width="0.140625" style="1" customWidth="1"/>
    <col min="1515" max="1515" width="4.140625" style="1" customWidth="1"/>
    <col min="1516" max="1516" width="11.42578125" style="1"/>
    <col min="1517" max="1517" width="26.28515625" style="1" customWidth="1"/>
    <col min="1518" max="1518" width="15.5703125" style="1" customWidth="1"/>
    <col min="1519" max="1519" width="15.7109375" style="1" customWidth="1"/>
    <col min="1520" max="1520" width="15.42578125" style="1" customWidth="1"/>
    <col min="1521" max="1521" width="15.28515625" style="1" customWidth="1"/>
    <col min="1522" max="1522" width="15.7109375" style="1" customWidth="1"/>
    <col min="1523" max="1523" width="15.5703125" style="1" customWidth="1"/>
    <col min="1524" max="1524" width="11.42578125" style="1"/>
    <col min="1525" max="1525" width="16.85546875" style="1" bestFit="1" customWidth="1"/>
    <col min="1526" max="1526" width="11.42578125" style="1"/>
    <col min="1527" max="1527" width="16.28515625" style="1" bestFit="1" customWidth="1"/>
    <col min="1528" max="1769" width="11.42578125" style="1"/>
    <col min="1770" max="1770" width="0.140625" style="1" customWidth="1"/>
    <col min="1771" max="1771" width="4.140625" style="1" customWidth="1"/>
    <col min="1772" max="1772" width="11.42578125" style="1"/>
    <col min="1773" max="1773" width="26.28515625" style="1" customWidth="1"/>
    <col min="1774" max="1774" width="15.5703125" style="1" customWidth="1"/>
    <col min="1775" max="1775" width="15.7109375" style="1" customWidth="1"/>
    <col min="1776" max="1776" width="15.42578125" style="1" customWidth="1"/>
    <col min="1777" max="1777" width="15.28515625" style="1" customWidth="1"/>
    <col min="1778" max="1778" width="15.7109375" style="1" customWidth="1"/>
    <col min="1779" max="1779" width="15.5703125" style="1" customWidth="1"/>
    <col min="1780" max="1780" width="11.42578125" style="1"/>
    <col min="1781" max="1781" width="16.85546875" style="1" bestFit="1" customWidth="1"/>
    <col min="1782" max="1782" width="11.42578125" style="1"/>
    <col min="1783" max="1783" width="16.28515625" style="1" bestFit="1" customWidth="1"/>
    <col min="1784" max="2025" width="11.42578125" style="1"/>
    <col min="2026" max="2026" width="0.140625" style="1" customWidth="1"/>
    <col min="2027" max="2027" width="4.140625" style="1" customWidth="1"/>
    <col min="2028" max="2028" width="11.42578125" style="1"/>
    <col min="2029" max="2029" width="26.28515625" style="1" customWidth="1"/>
    <col min="2030" max="2030" width="15.5703125" style="1" customWidth="1"/>
    <col min="2031" max="2031" width="15.7109375" style="1" customWidth="1"/>
    <col min="2032" max="2032" width="15.42578125" style="1" customWidth="1"/>
    <col min="2033" max="2033" width="15.28515625" style="1" customWidth="1"/>
    <col min="2034" max="2034" width="15.7109375" style="1" customWidth="1"/>
    <col min="2035" max="2035" width="15.5703125" style="1" customWidth="1"/>
    <col min="2036" max="2036" width="11.42578125" style="1"/>
    <col min="2037" max="2037" width="16.85546875" style="1" bestFit="1" customWidth="1"/>
    <col min="2038" max="2038" width="11.42578125" style="1"/>
    <col min="2039" max="2039" width="16.28515625" style="1" bestFit="1" customWidth="1"/>
    <col min="2040" max="2281" width="11.42578125" style="1"/>
    <col min="2282" max="2282" width="0.140625" style="1" customWidth="1"/>
    <col min="2283" max="2283" width="4.140625" style="1" customWidth="1"/>
    <col min="2284" max="2284" width="11.42578125" style="1"/>
    <col min="2285" max="2285" width="26.28515625" style="1" customWidth="1"/>
    <col min="2286" max="2286" width="15.5703125" style="1" customWidth="1"/>
    <col min="2287" max="2287" width="15.7109375" style="1" customWidth="1"/>
    <col min="2288" max="2288" width="15.42578125" style="1" customWidth="1"/>
    <col min="2289" max="2289" width="15.28515625" style="1" customWidth="1"/>
    <col min="2290" max="2290" width="15.7109375" style="1" customWidth="1"/>
    <col min="2291" max="2291" width="15.5703125" style="1" customWidth="1"/>
    <col min="2292" max="2292" width="11.42578125" style="1"/>
    <col min="2293" max="2293" width="16.85546875" style="1" bestFit="1" customWidth="1"/>
    <col min="2294" max="2294" width="11.42578125" style="1"/>
    <col min="2295" max="2295" width="16.28515625" style="1" bestFit="1" customWidth="1"/>
    <col min="2296" max="2537" width="11.42578125" style="1"/>
    <col min="2538" max="2538" width="0.140625" style="1" customWidth="1"/>
    <col min="2539" max="2539" width="4.140625" style="1" customWidth="1"/>
    <col min="2540" max="2540" width="11.42578125" style="1"/>
    <col min="2541" max="2541" width="26.28515625" style="1" customWidth="1"/>
    <col min="2542" max="2542" width="15.5703125" style="1" customWidth="1"/>
    <col min="2543" max="2543" width="15.7109375" style="1" customWidth="1"/>
    <col min="2544" max="2544" width="15.42578125" style="1" customWidth="1"/>
    <col min="2545" max="2545" width="15.28515625" style="1" customWidth="1"/>
    <col min="2546" max="2546" width="15.7109375" style="1" customWidth="1"/>
    <col min="2547" max="2547" width="15.5703125" style="1" customWidth="1"/>
    <col min="2548" max="2548" width="11.42578125" style="1"/>
    <col min="2549" max="2549" width="16.85546875" style="1" bestFit="1" customWidth="1"/>
    <col min="2550" max="2550" width="11.42578125" style="1"/>
    <col min="2551" max="2551" width="16.28515625" style="1" bestFit="1" customWidth="1"/>
    <col min="2552" max="2793" width="11.42578125" style="1"/>
    <col min="2794" max="2794" width="0.140625" style="1" customWidth="1"/>
    <col min="2795" max="2795" width="4.140625" style="1" customWidth="1"/>
    <col min="2796" max="2796" width="11.42578125" style="1"/>
    <col min="2797" max="2797" width="26.28515625" style="1" customWidth="1"/>
    <col min="2798" max="2798" width="15.5703125" style="1" customWidth="1"/>
    <col min="2799" max="2799" width="15.7109375" style="1" customWidth="1"/>
    <col min="2800" max="2800" width="15.42578125" style="1" customWidth="1"/>
    <col min="2801" max="2801" width="15.28515625" style="1" customWidth="1"/>
    <col min="2802" max="2802" width="15.7109375" style="1" customWidth="1"/>
    <col min="2803" max="2803" width="15.5703125" style="1" customWidth="1"/>
    <col min="2804" max="2804" width="11.42578125" style="1"/>
    <col min="2805" max="2805" width="16.85546875" style="1" bestFit="1" customWidth="1"/>
    <col min="2806" max="2806" width="11.42578125" style="1"/>
    <col min="2807" max="2807" width="16.28515625" style="1" bestFit="1" customWidth="1"/>
    <col min="2808" max="3049" width="11.42578125" style="1"/>
    <col min="3050" max="3050" width="0.140625" style="1" customWidth="1"/>
    <col min="3051" max="3051" width="4.140625" style="1" customWidth="1"/>
    <col min="3052" max="3052" width="11.42578125" style="1"/>
    <col min="3053" max="3053" width="26.28515625" style="1" customWidth="1"/>
    <col min="3054" max="3054" width="15.5703125" style="1" customWidth="1"/>
    <col min="3055" max="3055" width="15.7109375" style="1" customWidth="1"/>
    <col min="3056" max="3056" width="15.42578125" style="1" customWidth="1"/>
    <col min="3057" max="3057" width="15.28515625" style="1" customWidth="1"/>
    <col min="3058" max="3058" width="15.7109375" style="1" customWidth="1"/>
    <col min="3059" max="3059" width="15.5703125" style="1" customWidth="1"/>
    <col min="3060" max="3060" width="11.42578125" style="1"/>
    <col min="3061" max="3061" width="16.85546875" style="1" bestFit="1" customWidth="1"/>
    <col min="3062" max="3062" width="11.42578125" style="1"/>
    <col min="3063" max="3063" width="16.28515625" style="1" bestFit="1" customWidth="1"/>
    <col min="3064" max="3305" width="11.42578125" style="1"/>
    <col min="3306" max="3306" width="0.140625" style="1" customWidth="1"/>
    <col min="3307" max="3307" width="4.140625" style="1" customWidth="1"/>
    <col min="3308" max="3308" width="11.42578125" style="1"/>
    <col min="3309" max="3309" width="26.28515625" style="1" customWidth="1"/>
    <col min="3310" max="3310" width="15.5703125" style="1" customWidth="1"/>
    <col min="3311" max="3311" width="15.7109375" style="1" customWidth="1"/>
    <col min="3312" max="3312" width="15.42578125" style="1" customWidth="1"/>
    <col min="3313" max="3313" width="15.28515625" style="1" customWidth="1"/>
    <col min="3314" max="3314" width="15.7109375" style="1" customWidth="1"/>
    <col min="3315" max="3315" width="15.5703125" style="1" customWidth="1"/>
    <col min="3316" max="3316" width="11.42578125" style="1"/>
    <col min="3317" max="3317" width="16.85546875" style="1" bestFit="1" customWidth="1"/>
    <col min="3318" max="3318" width="11.42578125" style="1"/>
    <col min="3319" max="3319" width="16.28515625" style="1" bestFit="1" customWidth="1"/>
    <col min="3320" max="3561" width="11.42578125" style="1"/>
    <col min="3562" max="3562" width="0.140625" style="1" customWidth="1"/>
    <col min="3563" max="3563" width="4.140625" style="1" customWidth="1"/>
    <col min="3564" max="3564" width="11.42578125" style="1"/>
    <col min="3565" max="3565" width="26.28515625" style="1" customWidth="1"/>
    <col min="3566" max="3566" width="15.5703125" style="1" customWidth="1"/>
    <col min="3567" max="3567" width="15.7109375" style="1" customWidth="1"/>
    <col min="3568" max="3568" width="15.42578125" style="1" customWidth="1"/>
    <col min="3569" max="3569" width="15.28515625" style="1" customWidth="1"/>
    <col min="3570" max="3570" width="15.7109375" style="1" customWidth="1"/>
    <col min="3571" max="3571" width="15.5703125" style="1" customWidth="1"/>
    <col min="3572" max="3572" width="11.42578125" style="1"/>
    <col min="3573" max="3573" width="16.85546875" style="1" bestFit="1" customWidth="1"/>
    <col min="3574" max="3574" width="11.42578125" style="1"/>
    <col min="3575" max="3575" width="16.28515625" style="1" bestFit="1" customWidth="1"/>
    <col min="3576" max="3817" width="11.42578125" style="1"/>
    <col min="3818" max="3818" width="0.140625" style="1" customWidth="1"/>
    <col min="3819" max="3819" width="4.140625" style="1" customWidth="1"/>
    <col min="3820" max="3820" width="11.42578125" style="1"/>
    <col min="3821" max="3821" width="26.28515625" style="1" customWidth="1"/>
    <col min="3822" max="3822" width="15.5703125" style="1" customWidth="1"/>
    <col min="3823" max="3823" width="15.7109375" style="1" customWidth="1"/>
    <col min="3824" max="3824" width="15.42578125" style="1" customWidth="1"/>
    <col min="3825" max="3825" width="15.28515625" style="1" customWidth="1"/>
    <col min="3826" max="3826" width="15.7109375" style="1" customWidth="1"/>
    <col min="3827" max="3827" width="15.5703125" style="1" customWidth="1"/>
    <col min="3828" max="3828" width="11.42578125" style="1"/>
    <col min="3829" max="3829" width="16.85546875" style="1" bestFit="1" customWidth="1"/>
    <col min="3830" max="3830" width="11.42578125" style="1"/>
    <col min="3831" max="3831" width="16.28515625" style="1" bestFit="1" customWidth="1"/>
    <col min="3832" max="4073" width="11.42578125" style="1"/>
    <col min="4074" max="4074" width="0.140625" style="1" customWidth="1"/>
    <col min="4075" max="4075" width="4.140625" style="1" customWidth="1"/>
    <col min="4076" max="4076" width="11.42578125" style="1"/>
    <col min="4077" max="4077" width="26.28515625" style="1" customWidth="1"/>
    <col min="4078" max="4078" width="15.5703125" style="1" customWidth="1"/>
    <col min="4079" max="4079" width="15.7109375" style="1" customWidth="1"/>
    <col min="4080" max="4080" width="15.42578125" style="1" customWidth="1"/>
    <col min="4081" max="4081" width="15.28515625" style="1" customWidth="1"/>
    <col min="4082" max="4082" width="15.7109375" style="1" customWidth="1"/>
    <col min="4083" max="4083" width="15.5703125" style="1" customWidth="1"/>
    <col min="4084" max="4084" width="11.42578125" style="1"/>
    <col min="4085" max="4085" width="16.85546875" style="1" bestFit="1" customWidth="1"/>
    <col min="4086" max="4086" width="11.42578125" style="1"/>
    <col min="4087" max="4087" width="16.28515625" style="1" bestFit="1" customWidth="1"/>
    <col min="4088" max="4329" width="11.42578125" style="1"/>
    <col min="4330" max="4330" width="0.140625" style="1" customWidth="1"/>
    <col min="4331" max="4331" width="4.140625" style="1" customWidth="1"/>
    <col min="4332" max="4332" width="11.42578125" style="1"/>
    <col min="4333" max="4333" width="26.28515625" style="1" customWidth="1"/>
    <col min="4334" max="4334" width="15.5703125" style="1" customWidth="1"/>
    <col min="4335" max="4335" width="15.7109375" style="1" customWidth="1"/>
    <col min="4336" max="4336" width="15.42578125" style="1" customWidth="1"/>
    <col min="4337" max="4337" width="15.28515625" style="1" customWidth="1"/>
    <col min="4338" max="4338" width="15.7109375" style="1" customWidth="1"/>
    <col min="4339" max="4339" width="15.5703125" style="1" customWidth="1"/>
    <col min="4340" max="4340" width="11.42578125" style="1"/>
    <col min="4341" max="4341" width="16.85546875" style="1" bestFit="1" customWidth="1"/>
    <col min="4342" max="4342" width="11.42578125" style="1"/>
    <col min="4343" max="4343" width="16.28515625" style="1" bestFit="1" customWidth="1"/>
    <col min="4344" max="4585" width="11.42578125" style="1"/>
    <col min="4586" max="4586" width="0.140625" style="1" customWidth="1"/>
    <col min="4587" max="4587" width="4.140625" style="1" customWidth="1"/>
    <col min="4588" max="4588" width="11.42578125" style="1"/>
    <col min="4589" max="4589" width="26.28515625" style="1" customWidth="1"/>
    <col min="4590" max="4590" width="15.5703125" style="1" customWidth="1"/>
    <col min="4591" max="4591" width="15.7109375" style="1" customWidth="1"/>
    <col min="4592" max="4592" width="15.42578125" style="1" customWidth="1"/>
    <col min="4593" max="4593" width="15.28515625" style="1" customWidth="1"/>
    <col min="4594" max="4594" width="15.7109375" style="1" customWidth="1"/>
    <col min="4595" max="4595" width="15.5703125" style="1" customWidth="1"/>
    <col min="4596" max="4596" width="11.42578125" style="1"/>
    <col min="4597" max="4597" width="16.85546875" style="1" bestFit="1" customWidth="1"/>
    <col min="4598" max="4598" width="11.42578125" style="1"/>
    <col min="4599" max="4599" width="16.28515625" style="1" bestFit="1" customWidth="1"/>
    <col min="4600" max="4841" width="11.42578125" style="1"/>
    <col min="4842" max="4842" width="0.140625" style="1" customWidth="1"/>
    <col min="4843" max="4843" width="4.140625" style="1" customWidth="1"/>
    <col min="4844" max="4844" width="11.42578125" style="1"/>
    <col min="4845" max="4845" width="26.28515625" style="1" customWidth="1"/>
    <col min="4846" max="4846" width="15.5703125" style="1" customWidth="1"/>
    <col min="4847" max="4847" width="15.7109375" style="1" customWidth="1"/>
    <col min="4848" max="4848" width="15.42578125" style="1" customWidth="1"/>
    <col min="4849" max="4849" width="15.28515625" style="1" customWidth="1"/>
    <col min="4850" max="4850" width="15.7109375" style="1" customWidth="1"/>
    <col min="4851" max="4851" width="15.5703125" style="1" customWidth="1"/>
    <col min="4852" max="4852" width="11.42578125" style="1"/>
    <col min="4853" max="4853" width="16.85546875" style="1" bestFit="1" customWidth="1"/>
    <col min="4854" max="4854" width="11.42578125" style="1"/>
    <col min="4855" max="4855" width="16.28515625" style="1" bestFit="1" customWidth="1"/>
    <col min="4856" max="5097" width="11.42578125" style="1"/>
    <col min="5098" max="5098" width="0.140625" style="1" customWidth="1"/>
    <col min="5099" max="5099" width="4.140625" style="1" customWidth="1"/>
    <col min="5100" max="5100" width="11.42578125" style="1"/>
    <col min="5101" max="5101" width="26.28515625" style="1" customWidth="1"/>
    <col min="5102" max="5102" width="15.5703125" style="1" customWidth="1"/>
    <col min="5103" max="5103" width="15.7109375" style="1" customWidth="1"/>
    <col min="5104" max="5104" width="15.42578125" style="1" customWidth="1"/>
    <col min="5105" max="5105" width="15.28515625" style="1" customWidth="1"/>
    <col min="5106" max="5106" width="15.7109375" style="1" customWidth="1"/>
    <col min="5107" max="5107" width="15.5703125" style="1" customWidth="1"/>
    <col min="5108" max="5108" width="11.42578125" style="1"/>
    <col min="5109" max="5109" width="16.85546875" style="1" bestFit="1" customWidth="1"/>
    <col min="5110" max="5110" width="11.42578125" style="1"/>
    <col min="5111" max="5111" width="16.28515625" style="1" bestFit="1" customWidth="1"/>
    <col min="5112" max="5353" width="11.42578125" style="1"/>
    <col min="5354" max="5354" width="0.140625" style="1" customWidth="1"/>
    <col min="5355" max="5355" width="4.140625" style="1" customWidth="1"/>
    <col min="5356" max="5356" width="11.42578125" style="1"/>
    <col min="5357" max="5357" width="26.28515625" style="1" customWidth="1"/>
    <col min="5358" max="5358" width="15.5703125" style="1" customWidth="1"/>
    <col min="5359" max="5359" width="15.7109375" style="1" customWidth="1"/>
    <col min="5360" max="5360" width="15.42578125" style="1" customWidth="1"/>
    <col min="5361" max="5361" width="15.28515625" style="1" customWidth="1"/>
    <col min="5362" max="5362" width="15.7109375" style="1" customWidth="1"/>
    <col min="5363" max="5363" width="15.5703125" style="1" customWidth="1"/>
    <col min="5364" max="5364" width="11.42578125" style="1"/>
    <col min="5365" max="5365" width="16.85546875" style="1" bestFit="1" customWidth="1"/>
    <col min="5366" max="5366" width="11.42578125" style="1"/>
    <col min="5367" max="5367" width="16.28515625" style="1" bestFit="1" customWidth="1"/>
    <col min="5368" max="5609" width="11.42578125" style="1"/>
    <col min="5610" max="5610" width="0.140625" style="1" customWidth="1"/>
    <col min="5611" max="5611" width="4.140625" style="1" customWidth="1"/>
    <col min="5612" max="5612" width="11.42578125" style="1"/>
    <col min="5613" max="5613" width="26.28515625" style="1" customWidth="1"/>
    <col min="5614" max="5614" width="15.5703125" style="1" customWidth="1"/>
    <col min="5615" max="5615" width="15.7109375" style="1" customWidth="1"/>
    <col min="5616" max="5616" width="15.42578125" style="1" customWidth="1"/>
    <col min="5617" max="5617" width="15.28515625" style="1" customWidth="1"/>
    <col min="5618" max="5618" width="15.7109375" style="1" customWidth="1"/>
    <col min="5619" max="5619" width="15.5703125" style="1" customWidth="1"/>
    <col min="5620" max="5620" width="11.42578125" style="1"/>
    <col min="5621" max="5621" width="16.85546875" style="1" bestFit="1" customWidth="1"/>
    <col min="5622" max="5622" width="11.42578125" style="1"/>
    <col min="5623" max="5623" width="16.28515625" style="1" bestFit="1" customWidth="1"/>
    <col min="5624" max="5865" width="11.42578125" style="1"/>
    <col min="5866" max="5866" width="0.140625" style="1" customWidth="1"/>
    <col min="5867" max="5867" width="4.140625" style="1" customWidth="1"/>
    <col min="5868" max="5868" width="11.42578125" style="1"/>
    <col min="5869" max="5869" width="26.28515625" style="1" customWidth="1"/>
    <col min="5870" max="5870" width="15.5703125" style="1" customWidth="1"/>
    <col min="5871" max="5871" width="15.7109375" style="1" customWidth="1"/>
    <col min="5872" max="5872" width="15.42578125" style="1" customWidth="1"/>
    <col min="5873" max="5873" width="15.28515625" style="1" customWidth="1"/>
    <col min="5874" max="5874" width="15.7109375" style="1" customWidth="1"/>
    <col min="5875" max="5875" width="15.5703125" style="1" customWidth="1"/>
    <col min="5876" max="5876" width="11.42578125" style="1"/>
    <col min="5877" max="5877" width="16.85546875" style="1" bestFit="1" customWidth="1"/>
    <col min="5878" max="5878" width="11.42578125" style="1"/>
    <col min="5879" max="5879" width="16.28515625" style="1" bestFit="1" customWidth="1"/>
    <col min="5880" max="6121" width="11.42578125" style="1"/>
    <col min="6122" max="6122" width="0.140625" style="1" customWidth="1"/>
    <col min="6123" max="6123" width="4.140625" style="1" customWidth="1"/>
    <col min="6124" max="6124" width="11.42578125" style="1"/>
    <col min="6125" max="6125" width="26.28515625" style="1" customWidth="1"/>
    <col min="6126" max="6126" width="15.5703125" style="1" customWidth="1"/>
    <col min="6127" max="6127" width="15.7109375" style="1" customWidth="1"/>
    <col min="6128" max="6128" width="15.42578125" style="1" customWidth="1"/>
    <col min="6129" max="6129" width="15.28515625" style="1" customWidth="1"/>
    <col min="6130" max="6130" width="15.7109375" style="1" customWidth="1"/>
    <col min="6131" max="6131" width="15.5703125" style="1" customWidth="1"/>
    <col min="6132" max="6132" width="11.42578125" style="1"/>
    <col min="6133" max="6133" width="16.85546875" style="1" bestFit="1" customWidth="1"/>
    <col min="6134" max="6134" width="11.42578125" style="1"/>
    <col min="6135" max="6135" width="16.28515625" style="1" bestFit="1" customWidth="1"/>
    <col min="6136" max="6377" width="11.42578125" style="1"/>
    <col min="6378" max="6378" width="0.140625" style="1" customWidth="1"/>
    <col min="6379" max="6379" width="4.140625" style="1" customWidth="1"/>
    <col min="6380" max="6380" width="11.42578125" style="1"/>
    <col min="6381" max="6381" width="26.28515625" style="1" customWidth="1"/>
    <col min="6382" max="6382" width="15.5703125" style="1" customWidth="1"/>
    <col min="6383" max="6383" width="15.7109375" style="1" customWidth="1"/>
    <col min="6384" max="6384" width="15.42578125" style="1" customWidth="1"/>
    <col min="6385" max="6385" width="15.28515625" style="1" customWidth="1"/>
    <col min="6386" max="6386" width="15.7109375" style="1" customWidth="1"/>
    <col min="6387" max="6387" width="15.5703125" style="1" customWidth="1"/>
    <col min="6388" max="6388" width="11.42578125" style="1"/>
    <col min="6389" max="6389" width="16.85546875" style="1" bestFit="1" customWidth="1"/>
    <col min="6390" max="6390" width="11.42578125" style="1"/>
    <col min="6391" max="6391" width="16.28515625" style="1" bestFit="1" customWidth="1"/>
    <col min="6392" max="6633" width="11.42578125" style="1"/>
    <col min="6634" max="6634" width="0.140625" style="1" customWidth="1"/>
    <col min="6635" max="6635" width="4.140625" style="1" customWidth="1"/>
    <col min="6636" max="6636" width="11.42578125" style="1"/>
    <col min="6637" max="6637" width="26.28515625" style="1" customWidth="1"/>
    <col min="6638" max="6638" width="15.5703125" style="1" customWidth="1"/>
    <col min="6639" max="6639" width="15.7109375" style="1" customWidth="1"/>
    <col min="6640" max="6640" width="15.42578125" style="1" customWidth="1"/>
    <col min="6641" max="6641" width="15.28515625" style="1" customWidth="1"/>
    <col min="6642" max="6642" width="15.7109375" style="1" customWidth="1"/>
    <col min="6643" max="6643" width="15.5703125" style="1" customWidth="1"/>
    <col min="6644" max="6644" width="11.42578125" style="1"/>
    <col min="6645" max="6645" width="16.85546875" style="1" bestFit="1" customWidth="1"/>
    <col min="6646" max="6646" width="11.42578125" style="1"/>
    <col min="6647" max="6647" width="16.28515625" style="1" bestFit="1" customWidth="1"/>
    <col min="6648" max="6889" width="11.42578125" style="1"/>
    <col min="6890" max="6890" width="0.140625" style="1" customWidth="1"/>
    <col min="6891" max="6891" width="4.140625" style="1" customWidth="1"/>
    <col min="6892" max="6892" width="11.42578125" style="1"/>
    <col min="6893" max="6893" width="26.28515625" style="1" customWidth="1"/>
    <col min="6894" max="6894" width="15.5703125" style="1" customWidth="1"/>
    <col min="6895" max="6895" width="15.7109375" style="1" customWidth="1"/>
    <col min="6896" max="6896" width="15.42578125" style="1" customWidth="1"/>
    <col min="6897" max="6897" width="15.28515625" style="1" customWidth="1"/>
    <col min="6898" max="6898" width="15.7109375" style="1" customWidth="1"/>
    <col min="6899" max="6899" width="15.5703125" style="1" customWidth="1"/>
    <col min="6900" max="6900" width="11.42578125" style="1"/>
    <col min="6901" max="6901" width="16.85546875" style="1" bestFit="1" customWidth="1"/>
    <col min="6902" max="6902" width="11.42578125" style="1"/>
    <col min="6903" max="6903" width="16.28515625" style="1" bestFit="1" customWidth="1"/>
    <col min="6904" max="7145" width="11.42578125" style="1"/>
    <col min="7146" max="7146" width="0.140625" style="1" customWidth="1"/>
    <col min="7147" max="7147" width="4.140625" style="1" customWidth="1"/>
    <col min="7148" max="7148" width="11.42578125" style="1"/>
    <col min="7149" max="7149" width="26.28515625" style="1" customWidth="1"/>
    <col min="7150" max="7150" width="15.5703125" style="1" customWidth="1"/>
    <col min="7151" max="7151" width="15.7109375" style="1" customWidth="1"/>
    <col min="7152" max="7152" width="15.42578125" style="1" customWidth="1"/>
    <col min="7153" max="7153" width="15.28515625" style="1" customWidth="1"/>
    <col min="7154" max="7154" width="15.7109375" style="1" customWidth="1"/>
    <col min="7155" max="7155" width="15.5703125" style="1" customWidth="1"/>
    <col min="7156" max="7156" width="11.42578125" style="1"/>
    <col min="7157" max="7157" width="16.85546875" style="1" bestFit="1" customWidth="1"/>
    <col min="7158" max="7158" width="11.42578125" style="1"/>
    <col min="7159" max="7159" width="16.28515625" style="1" bestFit="1" customWidth="1"/>
    <col min="7160" max="7401" width="11.42578125" style="1"/>
    <col min="7402" max="7402" width="0.140625" style="1" customWidth="1"/>
    <col min="7403" max="7403" width="4.140625" style="1" customWidth="1"/>
    <col min="7404" max="7404" width="11.42578125" style="1"/>
    <col min="7405" max="7405" width="26.28515625" style="1" customWidth="1"/>
    <col min="7406" max="7406" width="15.5703125" style="1" customWidth="1"/>
    <col min="7407" max="7407" width="15.7109375" style="1" customWidth="1"/>
    <col min="7408" max="7408" width="15.42578125" style="1" customWidth="1"/>
    <col min="7409" max="7409" width="15.28515625" style="1" customWidth="1"/>
    <col min="7410" max="7410" width="15.7109375" style="1" customWidth="1"/>
    <col min="7411" max="7411" width="15.5703125" style="1" customWidth="1"/>
    <col min="7412" max="7412" width="11.42578125" style="1"/>
    <col min="7413" max="7413" width="16.85546875" style="1" bestFit="1" customWidth="1"/>
    <col min="7414" max="7414" width="11.42578125" style="1"/>
    <col min="7415" max="7415" width="16.28515625" style="1" bestFit="1" customWidth="1"/>
    <col min="7416" max="7657" width="11.42578125" style="1"/>
    <col min="7658" max="7658" width="0.140625" style="1" customWidth="1"/>
    <col min="7659" max="7659" width="4.140625" style="1" customWidth="1"/>
    <col min="7660" max="7660" width="11.42578125" style="1"/>
    <col min="7661" max="7661" width="26.28515625" style="1" customWidth="1"/>
    <col min="7662" max="7662" width="15.5703125" style="1" customWidth="1"/>
    <col min="7663" max="7663" width="15.7109375" style="1" customWidth="1"/>
    <col min="7664" max="7664" width="15.42578125" style="1" customWidth="1"/>
    <col min="7665" max="7665" width="15.28515625" style="1" customWidth="1"/>
    <col min="7666" max="7666" width="15.7109375" style="1" customWidth="1"/>
    <col min="7667" max="7667" width="15.5703125" style="1" customWidth="1"/>
    <col min="7668" max="7668" width="11.42578125" style="1"/>
    <col min="7669" max="7669" width="16.85546875" style="1" bestFit="1" customWidth="1"/>
    <col min="7670" max="7670" width="11.42578125" style="1"/>
    <col min="7671" max="7671" width="16.28515625" style="1" bestFit="1" customWidth="1"/>
    <col min="7672" max="7913" width="11.42578125" style="1"/>
    <col min="7914" max="7914" width="0.140625" style="1" customWidth="1"/>
    <col min="7915" max="7915" width="4.140625" style="1" customWidth="1"/>
    <col min="7916" max="7916" width="11.42578125" style="1"/>
    <col min="7917" max="7917" width="26.28515625" style="1" customWidth="1"/>
    <col min="7918" max="7918" width="15.5703125" style="1" customWidth="1"/>
    <col min="7919" max="7919" width="15.7109375" style="1" customWidth="1"/>
    <col min="7920" max="7920" width="15.42578125" style="1" customWidth="1"/>
    <col min="7921" max="7921" width="15.28515625" style="1" customWidth="1"/>
    <col min="7922" max="7922" width="15.7109375" style="1" customWidth="1"/>
    <col min="7923" max="7923" width="15.5703125" style="1" customWidth="1"/>
    <col min="7924" max="7924" width="11.42578125" style="1"/>
    <col min="7925" max="7925" width="16.85546875" style="1" bestFit="1" customWidth="1"/>
    <col min="7926" max="7926" width="11.42578125" style="1"/>
    <col min="7927" max="7927" width="16.28515625" style="1" bestFit="1" customWidth="1"/>
    <col min="7928" max="8169" width="11.42578125" style="1"/>
    <col min="8170" max="8170" width="0.140625" style="1" customWidth="1"/>
    <col min="8171" max="8171" width="4.140625" style="1" customWidth="1"/>
    <col min="8172" max="8172" width="11.42578125" style="1"/>
    <col min="8173" max="8173" width="26.28515625" style="1" customWidth="1"/>
    <col min="8174" max="8174" width="15.5703125" style="1" customWidth="1"/>
    <col min="8175" max="8175" width="15.7109375" style="1" customWidth="1"/>
    <col min="8176" max="8176" width="15.42578125" style="1" customWidth="1"/>
    <col min="8177" max="8177" width="15.28515625" style="1" customWidth="1"/>
    <col min="8178" max="8178" width="15.7109375" style="1" customWidth="1"/>
    <col min="8179" max="8179" width="15.5703125" style="1" customWidth="1"/>
    <col min="8180" max="8180" width="11.42578125" style="1"/>
    <col min="8181" max="8181" width="16.85546875" style="1" bestFit="1" customWidth="1"/>
    <col min="8182" max="8182" width="11.42578125" style="1"/>
    <col min="8183" max="8183" width="16.28515625" style="1" bestFit="1" customWidth="1"/>
    <col min="8184" max="8425" width="11.42578125" style="1"/>
    <col min="8426" max="8426" width="0.140625" style="1" customWidth="1"/>
    <col min="8427" max="8427" width="4.140625" style="1" customWidth="1"/>
    <col min="8428" max="8428" width="11.42578125" style="1"/>
    <col min="8429" max="8429" width="26.28515625" style="1" customWidth="1"/>
    <col min="8430" max="8430" width="15.5703125" style="1" customWidth="1"/>
    <col min="8431" max="8431" width="15.7109375" style="1" customWidth="1"/>
    <col min="8432" max="8432" width="15.42578125" style="1" customWidth="1"/>
    <col min="8433" max="8433" width="15.28515625" style="1" customWidth="1"/>
    <col min="8434" max="8434" width="15.7109375" style="1" customWidth="1"/>
    <col min="8435" max="8435" width="15.5703125" style="1" customWidth="1"/>
    <col min="8436" max="8436" width="11.42578125" style="1"/>
    <col min="8437" max="8437" width="16.85546875" style="1" bestFit="1" customWidth="1"/>
    <col min="8438" max="8438" width="11.42578125" style="1"/>
    <col min="8439" max="8439" width="16.28515625" style="1" bestFit="1" customWidth="1"/>
    <col min="8440" max="8681" width="11.42578125" style="1"/>
    <col min="8682" max="8682" width="0.140625" style="1" customWidth="1"/>
    <col min="8683" max="8683" width="4.140625" style="1" customWidth="1"/>
    <col min="8684" max="8684" width="11.42578125" style="1"/>
    <col min="8685" max="8685" width="26.28515625" style="1" customWidth="1"/>
    <col min="8686" max="8686" width="15.5703125" style="1" customWidth="1"/>
    <col min="8687" max="8687" width="15.7109375" style="1" customWidth="1"/>
    <col min="8688" max="8688" width="15.42578125" style="1" customWidth="1"/>
    <col min="8689" max="8689" width="15.28515625" style="1" customWidth="1"/>
    <col min="8690" max="8690" width="15.7109375" style="1" customWidth="1"/>
    <col min="8691" max="8691" width="15.5703125" style="1" customWidth="1"/>
    <col min="8692" max="8692" width="11.42578125" style="1"/>
    <col min="8693" max="8693" width="16.85546875" style="1" bestFit="1" customWidth="1"/>
    <col min="8694" max="8694" width="11.42578125" style="1"/>
    <col min="8695" max="8695" width="16.28515625" style="1" bestFit="1" customWidth="1"/>
    <col min="8696" max="8937" width="11.42578125" style="1"/>
    <col min="8938" max="8938" width="0.140625" style="1" customWidth="1"/>
    <col min="8939" max="8939" width="4.140625" style="1" customWidth="1"/>
    <col min="8940" max="8940" width="11.42578125" style="1"/>
    <col min="8941" max="8941" width="26.28515625" style="1" customWidth="1"/>
    <col min="8942" max="8942" width="15.5703125" style="1" customWidth="1"/>
    <col min="8943" max="8943" width="15.7109375" style="1" customWidth="1"/>
    <col min="8944" max="8944" width="15.42578125" style="1" customWidth="1"/>
    <col min="8945" max="8945" width="15.28515625" style="1" customWidth="1"/>
    <col min="8946" max="8946" width="15.7109375" style="1" customWidth="1"/>
    <col min="8947" max="8947" width="15.5703125" style="1" customWidth="1"/>
    <col min="8948" max="8948" width="11.42578125" style="1"/>
    <col min="8949" max="8949" width="16.85546875" style="1" bestFit="1" customWidth="1"/>
    <col min="8950" max="8950" width="11.42578125" style="1"/>
    <col min="8951" max="8951" width="16.28515625" style="1" bestFit="1" customWidth="1"/>
    <col min="8952" max="9193" width="11.42578125" style="1"/>
    <col min="9194" max="9194" width="0.140625" style="1" customWidth="1"/>
    <col min="9195" max="9195" width="4.140625" style="1" customWidth="1"/>
    <col min="9196" max="9196" width="11.42578125" style="1"/>
    <col min="9197" max="9197" width="26.28515625" style="1" customWidth="1"/>
    <col min="9198" max="9198" width="15.5703125" style="1" customWidth="1"/>
    <col min="9199" max="9199" width="15.7109375" style="1" customWidth="1"/>
    <col min="9200" max="9200" width="15.42578125" style="1" customWidth="1"/>
    <col min="9201" max="9201" width="15.28515625" style="1" customWidth="1"/>
    <col min="9202" max="9202" width="15.7109375" style="1" customWidth="1"/>
    <col min="9203" max="9203" width="15.5703125" style="1" customWidth="1"/>
    <col min="9204" max="9204" width="11.42578125" style="1"/>
    <col min="9205" max="9205" width="16.85546875" style="1" bestFit="1" customWidth="1"/>
    <col min="9206" max="9206" width="11.42578125" style="1"/>
    <col min="9207" max="9207" width="16.28515625" style="1" bestFit="1" customWidth="1"/>
    <col min="9208" max="9449" width="11.42578125" style="1"/>
    <col min="9450" max="9450" width="0.140625" style="1" customWidth="1"/>
    <col min="9451" max="9451" width="4.140625" style="1" customWidth="1"/>
    <col min="9452" max="9452" width="11.42578125" style="1"/>
    <col min="9453" max="9453" width="26.28515625" style="1" customWidth="1"/>
    <col min="9454" max="9454" width="15.5703125" style="1" customWidth="1"/>
    <col min="9455" max="9455" width="15.7109375" style="1" customWidth="1"/>
    <col min="9456" max="9456" width="15.42578125" style="1" customWidth="1"/>
    <col min="9457" max="9457" width="15.28515625" style="1" customWidth="1"/>
    <col min="9458" max="9458" width="15.7109375" style="1" customWidth="1"/>
    <col min="9459" max="9459" width="15.5703125" style="1" customWidth="1"/>
    <col min="9460" max="9460" width="11.42578125" style="1"/>
    <col min="9461" max="9461" width="16.85546875" style="1" bestFit="1" customWidth="1"/>
    <col min="9462" max="9462" width="11.42578125" style="1"/>
    <col min="9463" max="9463" width="16.28515625" style="1" bestFit="1" customWidth="1"/>
    <col min="9464" max="9705" width="11.42578125" style="1"/>
    <col min="9706" max="9706" width="0.140625" style="1" customWidth="1"/>
    <col min="9707" max="9707" width="4.140625" style="1" customWidth="1"/>
    <col min="9708" max="9708" width="11.42578125" style="1"/>
    <col min="9709" max="9709" width="26.28515625" style="1" customWidth="1"/>
    <col min="9710" max="9710" width="15.5703125" style="1" customWidth="1"/>
    <col min="9711" max="9711" width="15.7109375" style="1" customWidth="1"/>
    <col min="9712" max="9712" width="15.42578125" style="1" customWidth="1"/>
    <col min="9713" max="9713" width="15.28515625" style="1" customWidth="1"/>
    <col min="9714" max="9714" width="15.7109375" style="1" customWidth="1"/>
    <col min="9715" max="9715" width="15.5703125" style="1" customWidth="1"/>
    <col min="9716" max="9716" width="11.42578125" style="1"/>
    <col min="9717" max="9717" width="16.85546875" style="1" bestFit="1" customWidth="1"/>
    <col min="9718" max="9718" width="11.42578125" style="1"/>
    <col min="9719" max="9719" width="16.28515625" style="1" bestFit="1" customWidth="1"/>
    <col min="9720" max="9961" width="11.42578125" style="1"/>
    <col min="9962" max="9962" width="0.140625" style="1" customWidth="1"/>
    <col min="9963" max="9963" width="4.140625" style="1" customWidth="1"/>
    <col min="9964" max="9964" width="11.42578125" style="1"/>
    <col min="9965" max="9965" width="26.28515625" style="1" customWidth="1"/>
    <col min="9966" max="9966" width="15.5703125" style="1" customWidth="1"/>
    <col min="9967" max="9967" width="15.7109375" style="1" customWidth="1"/>
    <col min="9968" max="9968" width="15.42578125" style="1" customWidth="1"/>
    <col min="9969" max="9969" width="15.28515625" style="1" customWidth="1"/>
    <col min="9970" max="9970" width="15.7109375" style="1" customWidth="1"/>
    <col min="9971" max="9971" width="15.5703125" style="1" customWidth="1"/>
    <col min="9972" max="9972" width="11.42578125" style="1"/>
    <col min="9973" max="9973" width="16.85546875" style="1" bestFit="1" customWidth="1"/>
    <col min="9974" max="9974" width="11.42578125" style="1"/>
    <col min="9975" max="9975" width="16.28515625" style="1" bestFit="1" customWidth="1"/>
    <col min="9976" max="10217" width="11.42578125" style="1"/>
    <col min="10218" max="10218" width="0.140625" style="1" customWidth="1"/>
    <col min="10219" max="10219" width="4.140625" style="1" customWidth="1"/>
    <col min="10220" max="10220" width="11.42578125" style="1"/>
    <col min="10221" max="10221" width="26.28515625" style="1" customWidth="1"/>
    <col min="10222" max="10222" width="15.5703125" style="1" customWidth="1"/>
    <col min="10223" max="10223" width="15.7109375" style="1" customWidth="1"/>
    <col min="10224" max="10224" width="15.42578125" style="1" customWidth="1"/>
    <col min="10225" max="10225" width="15.28515625" style="1" customWidth="1"/>
    <col min="10226" max="10226" width="15.7109375" style="1" customWidth="1"/>
    <col min="10227" max="10227" width="15.5703125" style="1" customWidth="1"/>
    <col min="10228" max="10228" width="11.42578125" style="1"/>
    <col min="10229" max="10229" width="16.85546875" style="1" bestFit="1" customWidth="1"/>
    <col min="10230" max="10230" width="11.42578125" style="1"/>
    <col min="10231" max="10231" width="16.28515625" style="1" bestFit="1" customWidth="1"/>
    <col min="10232" max="10473" width="11.42578125" style="1"/>
    <col min="10474" max="10474" width="0.140625" style="1" customWidth="1"/>
    <col min="10475" max="10475" width="4.140625" style="1" customWidth="1"/>
    <col min="10476" max="10476" width="11.42578125" style="1"/>
    <col min="10477" max="10477" width="26.28515625" style="1" customWidth="1"/>
    <col min="10478" max="10478" width="15.5703125" style="1" customWidth="1"/>
    <col min="10479" max="10479" width="15.7109375" style="1" customWidth="1"/>
    <col min="10480" max="10480" width="15.42578125" style="1" customWidth="1"/>
    <col min="10481" max="10481" width="15.28515625" style="1" customWidth="1"/>
    <col min="10482" max="10482" width="15.7109375" style="1" customWidth="1"/>
    <col min="10483" max="10483" width="15.5703125" style="1" customWidth="1"/>
    <col min="10484" max="10484" width="11.42578125" style="1"/>
    <col min="10485" max="10485" width="16.85546875" style="1" bestFit="1" customWidth="1"/>
    <col min="10486" max="10486" width="11.42578125" style="1"/>
    <col min="10487" max="10487" width="16.28515625" style="1" bestFit="1" customWidth="1"/>
    <col min="10488" max="10729" width="11.42578125" style="1"/>
    <col min="10730" max="10730" width="0.140625" style="1" customWidth="1"/>
    <col min="10731" max="10731" width="4.140625" style="1" customWidth="1"/>
    <col min="10732" max="10732" width="11.42578125" style="1"/>
    <col min="10733" max="10733" width="26.28515625" style="1" customWidth="1"/>
    <col min="10734" max="10734" width="15.5703125" style="1" customWidth="1"/>
    <col min="10735" max="10735" width="15.7109375" style="1" customWidth="1"/>
    <col min="10736" max="10736" width="15.42578125" style="1" customWidth="1"/>
    <col min="10737" max="10737" width="15.28515625" style="1" customWidth="1"/>
    <col min="10738" max="10738" width="15.7109375" style="1" customWidth="1"/>
    <col min="10739" max="10739" width="15.5703125" style="1" customWidth="1"/>
    <col min="10740" max="10740" width="11.42578125" style="1"/>
    <col min="10741" max="10741" width="16.85546875" style="1" bestFit="1" customWidth="1"/>
    <col min="10742" max="10742" width="11.42578125" style="1"/>
    <col min="10743" max="10743" width="16.28515625" style="1" bestFit="1" customWidth="1"/>
    <col min="10744" max="10985" width="11.42578125" style="1"/>
    <col min="10986" max="10986" width="0.140625" style="1" customWidth="1"/>
    <col min="10987" max="10987" width="4.140625" style="1" customWidth="1"/>
    <col min="10988" max="10988" width="11.42578125" style="1"/>
    <col min="10989" max="10989" width="26.28515625" style="1" customWidth="1"/>
    <col min="10990" max="10990" width="15.5703125" style="1" customWidth="1"/>
    <col min="10991" max="10991" width="15.7109375" style="1" customWidth="1"/>
    <col min="10992" max="10992" width="15.42578125" style="1" customWidth="1"/>
    <col min="10993" max="10993" width="15.28515625" style="1" customWidth="1"/>
    <col min="10994" max="10994" width="15.7109375" style="1" customWidth="1"/>
    <col min="10995" max="10995" width="15.5703125" style="1" customWidth="1"/>
    <col min="10996" max="10996" width="11.42578125" style="1"/>
    <col min="10997" max="10997" width="16.85546875" style="1" bestFit="1" customWidth="1"/>
    <col min="10998" max="10998" width="11.42578125" style="1"/>
    <col min="10999" max="10999" width="16.28515625" style="1" bestFit="1" customWidth="1"/>
    <col min="11000" max="11241" width="11.42578125" style="1"/>
    <col min="11242" max="11242" width="0.140625" style="1" customWidth="1"/>
    <col min="11243" max="11243" width="4.140625" style="1" customWidth="1"/>
    <col min="11244" max="11244" width="11.42578125" style="1"/>
    <col min="11245" max="11245" width="26.28515625" style="1" customWidth="1"/>
    <col min="11246" max="11246" width="15.5703125" style="1" customWidth="1"/>
    <col min="11247" max="11247" width="15.7109375" style="1" customWidth="1"/>
    <col min="11248" max="11248" width="15.42578125" style="1" customWidth="1"/>
    <col min="11249" max="11249" width="15.28515625" style="1" customWidth="1"/>
    <col min="11250" max="11250" width="15.7109375" style="1" customWidth="1"/>
    <col min="11251" max="11251" width="15.5703125" style="1" customWidth="1"/>
    <col min="11252" max="11252" width="11.42578125" style="1"/>
    <col min="11253" max="11253" width="16.85546875" style="1" bestFit="1" customWidth="1"/>
    <col min="11254" max="11254" width="11.42578125" style="1"/>
    <col min="11255" max="11255" width="16.28515625" style="1" bestFit="1" customWidth="1"/>
    <col min="11256" max="11497" width="11.42578125" style="1"/>
    <col min="11498" max="11498" width="0.140625" style="1" customWidth="1"/>
    <col min="11499" max="11499" width="4.140625" style="1" customWidth="1"/>
    <col min="11500" max="11500" width="11.42578125" style="1"/>
    <col min="11501" max="11501" width="26.28515625" style="1" customWidth="1"/>
    <col min="11502" max="11502" width="15.5703125" style="1" customWidth="1"/>
    <col min="11503" max="11503" width="15.7109375" style="1" customWidth="1"/>
    <col min="11504" max="11504" width="15.42578125" style="1" customWidth="1"/>
    <col min="11505" max="11505" width="15.28515625" style="1" customWidth="1"/>
    <col min="11506" max="11506" width="15.7109375" style="1" customWidth="1"/>
    <col min="11507" max="11507" width="15.5703125" style="1" customWidth="1"/>
    <col min="11508" max="11508" width="11.42578125" style="1"/>
    <col min="11509" max="11509" width="16.85546875" style="1" bestFit="1" customWidth="1"/>
    <col min="11510" max="11510" width="11.42578125" style="1"/>
    <col min="11511" max="11511" width="16.28515625" style="1" bestFit="1" customWidth="1"/>
    <col min="11512" max="11753" width="11.42578125" style="1"/>
    <col min="11754" max="11754" width="0.140625" style="1" customWidth="1"/>
    <col min="11755" max="11755" width="4.140625" style="1" customWidth="1"/>
    <col min="11756" max="11756" width="11.42578125" style="1"/>
    <col min="11757" max="11757" width="26.28515625" style="1" customWidth="1"/>
    <col min="11758" max="11758" width="15.5703125" style="1" customWidth="1"/>
    <col min="11759" max="11759" width="15.7109375" style="1" customWidth="1"/>
    <col min="11760" max="11760" width="15.42578125" style="1" customWidth="1"/>
    <col min="11761" max="11761" width="15.28515625" style="1" customWidth="1"/>
    <col min="11762" max="11762" width="15.7109375" style="1" customWidth="1"/>
    <col min="11763" max="11763" width="15.5703125" style="1" customWidth="1"/>
    <col min="11764" max="11764" width="11.42578125" style="1"/>
    <col min="11765" max="11765" width="16.85546875" style="1" bestFit="1" customWidth="1"/>
    <col min="11766" max="11766" width="11.42578125" style="1"/>
    <col min="11767" max="11767" width="16.28515625" style="1" bestFit="1" customWidth="1"/>
    <col min="11768" max="12009" width="11.42578125" style="1"/>
    <col min="12010" max="12010" width="0.140625" style="1" customWidth="1"/>
    <col min="12011" max="12011" width="4.140625" style="1" customWidth="1"/>
    <col min="12012" max="12012" width="11.42578125" style="1"/>
    <col min="12013" max="12013" width="26.28515625" style="1" customWidth="1"/>
    <col min="12014" max="12014" width="15.5703125" style="1" customWidth="1"/>
    <col min="12015" max="12015" width="15.7109375" style="1" customWidth="1"/>
    <col min="12016" max="12016" width="15.42578125" style="1" customWidth="1"/>
    <col min="12017" max="12017" width="15.28515625" style="1" customWidth="1"/>
    <col min="12018" max="12018" width="15.7109375" style="1" customWidth="1"/>
    <col min="12019" max="12019" width="15.5703125" style="1" customWidth="1"/>
    <col min="12020" max="12020" width="11.42578125" style="1"/>
    <col min="12021" max="12021" width="16.85546875" style="1" bestFit="1" customWidth="1"/>
    <col min="12022" max="12022" width="11.42578125" style="1"/>
    <col min="12023" max="12023" width="16.28515625" style="1" bestFit="1" customWidth="1"/>
    <col min="12024" max="12265" width="11.42578125" style="1"/>
    <col min="12266" max="12266" width="0.140625" style="1" customWidth="1"/>
    <col min="12267" max="12267" width="4.140625" style="1" customWidth="1"/>
    <col min="12268" max="12268" width="11.42578125" style="1"/>
    <col min="12269" max="12269" width="26.28515625" style="1" customWidth="1"/>
    <col min="12270" max="12270" width="15.5703125" style="1" customWidth="1"/>
    <col min="12271" max="12271" width="15.7109375" style="1" customWidth="1"/>
    <col min="12272" max="12272" width="15.42578125" style="1" customWidth="1"/>
    <col min="12273" max="12273" width="15.28515625" style="1" customWidth="1"/>
    <col min="12274" max="12274" width="15.7109375" style="1" customWidth="1"/>
    <col min="12275" max="12275" width="15.5703125" style="1" customWidth="1"/>
    <col min="12276" max="12276" width="11.42578125" style="1"/>
    <col min="12277" max="12277" width="16.85546875" style="1" bestFit="1" customWidth="1"/>
    <col min="12278" max="12278" width="11.42578125" style="1"/>
    <col min="12279" max="12279" width="16.28515625" style="1" bestFit="1" customWidth="1"/>
    <col min="12280" max="12521" width="11.42578125" style="1"/>
    <col min="12522" max="12522" width="0.140625" style="1" customWidth="1"/>
    <col min="12523" max="12523" width="4.140625" style="1" customWidth="1"/>
    <col min="12524" max="12524" width="11.42578125" style="1"/>
    <col min="12525" max="12525" width="26.28515625" style="1" customWidth="1"/>
    <col min="12526" max="12526" width="15.5703125" style="1" customWidth="1"/>
    <col min="12527" max="12527" width="15.7109375" style="1" customWidth="1"/>
    <col min="12528" max="12528" width="15.42578125" style="1" customWidth="1"/>
    <col min="12529" max="12529" width="15.28515625" style="1" customWidth="1"/>
    <col min="12530" max="12530" width="15.7109375" style="1" customWidth="1"/>
    <col min="12531" max="12531" width="15.5703125" style="1" customWidth="1"/>
    <col min="12532" max="12532" width="11.42578125" style="1"/>
    <col min="12533" max="12533" width="16.85546875" style="1" bestFit="1" customWidth="1"/>
    <col min="12534" max="12534" width="11.42578125" style="1"/>
    <col min="12535" max="12535" width="16.28515625" style="1" bestFit="1" customWidth="1"/>
    <col min="12536" max="12777" width="11.42578125" style="1"/>
    <col min="12778" max="12778" width="0.140625" style="1" customWidth="1"/>
    <col min="12779" max="12779" width="4.140625" style="1" customWidth="1"/>
    <col min="12780" max="12780" width="11.42578125" style="1"/>
    <col min="12781" max="12781" width="26.28515625" style="1" customWidth="1"/>
    <col min="12782" max="12782" width="15.5703125" style="1" customWidth="1"/>
    <col min="12783" max="12783" width="15.7109375" style="1" customWidth="1"/>
    <col min="12784" max="12784" width="15.42578125" style="1" customWidth="1"/>
    <col min="12785" max="12785" width="15.28515625" style="1" customWidth="1"/>
    <col min="12786" max="12786" width="15.7109375" style="1" customWidth="1"/>
    <col min="12787" max="12787" width="15.5703125" style="1" customWidth="1"/>
    <col min="12788" max="12788" width="11.42578125" style="1"/>
    <col min="12789" max="12789" width="16.85546875" style="1" bestFit="1" customWidth="1"/>
    <col min="12790" max="12790" width="11.42578125" style="1"/>
    <col min="12791" max="12791" width="16.28515625" style="1" bestFit="1" customWidth="1"/>
    <col min="12792" max="13033" width="11.42578125" style="1"/>
    <col min="13034" max="13034" width="0.140625" style="1" customWidth="1"/>
    <col min="13035" max="13035" width="4.140625" style="1" customWidth="1"/>
    <col min="13036" max="13036" width="11.42578125" style="1"/>
    <col min="13037" max="13037" width="26.28515625" style="1" customWidth="1"/>
    <col min="13038" max="13038" width="15.5703125" style="1" customWidth="1"/>
    <col min="13039" max="13039" width="15.7109375" style="1" customWidth="1"/>
    <col min="13040" max="13040" width="15.42578125" style="1" customWidth="1"/>
    <col min="13041" max="13041" width="15.28515625" style="1" customWidth="1"/>
    <col min="13042" max="13042" width="15.7109375" style="1" customWidth="1"/>
    <col min="13043" max="13043" width="15.5703125" style="1" customWidth="1"/>
    <col min="13044" max="13044" width="11.42578125" style="1"/>
    <col min="13045" max="13045" width="16.85546875" style="1" bestFit="1" customWidth="1"/>
    <col min="13046" max="13046" width="11.42578125" style="1"/>
    <col min="13047" max="13047" width="16.28515625" style="1" bestFit="1" customWidth="1"/>
    <col min="13048" max="13289" width="11.42578125" style="1"/>
    <col min="13290" max="13290" width="0.140625" style="1" customWidth="1"/>
    <col min="13291" max="13291" width="4.140625" style="1" customWidth="1"/>
    <col min="13292" max="13292" width="11.42578125" style="1"/>
    <col min="13293" max="13293" width="26.28515625" style="1" customWidth="1"/>
    <col min="13294" max="13294" width="15.5703125" style="1" customWidth="1"/>
    <col min="13295" max="13295" width="15.7109375" style="1" customWidth="1"/>
    <col min="13296" max="13296" width="15.42578125" style="1" customWidth="1"/>
    <col min="13297" max="13297" width="15.28515625" style="1" customWidth="1"/>
    <col min="13298" max="13298" width="15.7109375" style="1" customWidth="1"/>
    <col min="13299" max="13299" width="15.5703125" style="1" customWidth="1"/>
    <col min="13300" max="13300" width="11.42578125" style="1"/>
    <col min="13301" max="13301" width="16.85546875" style="1" bestFit="1" customWidth="1"/>
    <col min="13302" max="13302" width="11.42578125" style="1"/>
    <col min="13303" max="13303" width="16.28515625" style="1" bestFit="1" customWidth="1"/>
    <col min="13304" max="13545" width="11.42578125" style="1"/>
    <col min="13546" max="13546" width="0.140625" style="1" customWidth="1"/>
    <col min="13547" max="13547" width="4.140625" style="1" customWidth="1"/>
    <col min="13548" max="13548" width="11.42578125" style="1"/>
    <col min="13549" max="13549" width="26.28515625" style="1" customWidth="1"/>
    <col min="13550" max="13550" width="15.5703125" style="1" customWidth="1"/>
    <col min="13551" max="13551" width="15.7109375" style="1" customWidth="1"/>
    <col min="13552" max="13552" width="15.42578125" style="1" customWidth="1"/>
    <col min="13553" max="13553" width="15.28515625" style="1" customWidth="1"/>
    <col min="13554" max="13554" width="15.7109375" style="1" customWidth="1"/>
    <col min="13555" max="13555" width="15.5703125" style="1" customWidth="1"/>
    <col min="13556" max="13556" width="11.42578125" style="1"/>
    <col min="13557" max="13557" width="16.85546875" style="1" bestFit="1" customWidth="1"/>
    <col min="13558" max="13558" width="11.42578125" style="1"/>
    <col min="13559" max="13559" width="16.28515625" style="1" bestFit="1" customWidth="1"/>
    <col min="13560" max="13801" width="11.42578125" style="1"/>
    <col min="13802" max="13802" width="0.140625" style="1" customWidth="1"/>
    <col min="13803" max="13803" width="4.140625" style="1" customWidth="1"/>
    <col min="13804" max="13804" width="11.42578125" style="1"/>
    <col min="13805" max="13805" width="26.28515625" style="1" customWidth="1"/>
    <col min="13806" max="13806" width="15.5703125" style="1" customWidth="1"/>
    <col min="13807" max="13807" width="15.7109375" style="1" customWidth="1"/>
    <col min="13808" max="13808" width="15.42578125" style="1" customWidth="1"/>
    <col min="13809" max="13809" width="15.28515625" style="1" customWidth="1"/>
    <col min="13810" max="13810" width="15.7109375" style="1" customWidth="1"/>
    <col min="13811" max="13811" width="15.5703125" style="1" customWidth="1"/>
    <col min="13812" max="13812" width="11.42578125" style="1"/>
    <col min="13813" max="13813" width="16.85546875" style="1" bestFit="1" customWidth="1"/>
    <col min="13814" max="13814" width="11.42578125" style="1"/>
    <col min="13815" max="13815" width="16.28515625" style="1" bestFit="1" customWidth="1"/>
    <col min="13816" max="14057" width="11.42578125" style="1"/>
    <col min="14058" max="14058" width="0.140625" style="1" customWidth="1"/>
    <col min="14059" max="14059" width="4.140625" style="1" customWidth="1"/>
    <col min="14060" max="14060" width="11.42578125" style="1"/>
    <col min="14061" max="14061" width="26.28515625" style="1" customWidth="1"/>
    <col min="14062" max="14062" width="15.5703125" style="1" customWidth="1"/>
    <col min="14063" max="14063" width="15.7109375" style="1" customWidth="1"/>
    <col min="14064" max="14064" width="15.42578125" style="1" customWidth="1"/>
    <col min="14065" max="14065" width="15.28515625" style="1" customWidth="1"/>
    <col min="14066" max="14066" width="15.7109375" style="1" customWidth="1"/>
    <col min="14067" max="14067" width="15.5703125" style="1" customWidth="1"/>
    <col min="14068" max="14068" width="11.42578125" style="1"/>
    <col min="14069" max="14069" width="16.85546875" style="1" bestFit="1" customWidth="1"/>
    <col min="14070" max="14070" width="11.42578125" style="1"/>
    <col min="14071" max="14071" width="16.28515625" style="1" bestFit="1" customWidth="1"/>
    <col min="14072" max="14313" width="11.42578125" style="1"/>
    <col min="14314" max="14314" width="0.140625" style="1" customWidth="1"/>
    <col min="14315" max="14315" width="4.140625" style="1" customWidth="1"/>
    <col min="14316" max="14316" width="11.42578125" style="1"/>
    <col min="14317" max="14317" width="26.28515625" style="1" customWidth="1"/>
    <col min="14318" max="14318" width="15.5703125" style="1" customWidth="1"/>
    <col min="14319" max="14319" width="15.7109375" style="1" customWidth="1"/>
    <col min="14320" max="14320" width="15.42578125" style="1" customWidth="1"/>
    <col min="14321" max="14321" width="15.28515625" style="1" customWidth="1"/>
    <col min="14322" max="14322" width="15.7109375" style="1" customWidth="1"/>
    <col min="14323" max="14323" width="15.5703125" style="1" customWidth="1"/>
    <col min="14324" max="14324" width="11.42578125" style="1"/>
    <col min="14325" max="14325" width="16.85546875" style="1" bestFit="1" customWidth="1"/>
    <col min="14326" max="14326" width="11.42578125" style="1"/>
    <col min="14327" max="14327" width="16.28515625" style="1" bestFit="1" customWidth="1"/>
    <col min="14328" max="14569" width="11.42578125" style="1"/>
    <col min="14570" max="14570" width="0.140625" style="1" customWidth="1"/>
    <col min="14571" max="14571" width="4.140625" style="1" customWidth="1"/>
    <col min="14572" max="14572" width="11.42578125" style="1"/>
    <col min="14573" max="14573" width="26.28515625" style="1" customWidth="1"/>
    <col min="14574" max="14574" width="15.5703125" style="1" customWidth="1"/>
    <col min="14575" max="14575" width="15.7109375" style="1" customWidth="1"/>
    <col min="14576" max="14576" width="15.42578125" style="1" customWidth="1"/>
    <col min="14577" max="14577" width="15.28515625" style="1" customWidth="1"/>
    <col min="14578" max="14578" width="15.7109375" style="1" customWidth="1"/>
    <col min="14579" max="14579" width="15.5703125" style="1" customWidth="1"/>
    <col min="14580" max="14580" width="11.42578125" style="1"/>
    <col min="14581" max="14581" width="16.85546875" style="1" bestFit="1" customWidth="1"/>
    <col min="14582" max="14582" width="11.42578125" style="1"/>
    <col min="14583" max="14583" width="16.28515625" style="1" bestFit="1" customWidth="1"/>
    <col min="14584" max="14825" width="11.42578125" style="1"/>
    <col min="14826" max="14826" width="0.140625" style="1" customWidth="1"/>
    <col min="14827" max="14827" width="4.140625" style="1" customWidth="1"/>
    <col min="14828" max="14828" width="11.42578125" style="1"/>
    <col min="14829" max="14829" width="26.28515625" style="1" customWidth="1"/>
    <col min="14830" max="14830" width="15.5703125" style="1" customWidth="1"/>
    <col min="14831" max="14831" width="15.7109375" style="1" customWidth="1"/>
    <col min="14832" max="14832" width="15.42578125" style="1" customWidth="1"/>
    <col min="14833" max="14833" width="15.28515625" style="1" customWidth="1"/>
    <col min="14834" max="14834" width="15.7109375" style="1" customWidth="1"/>
    <col min="14835" max="14835" width="15.5703125" style="1" customWidth="1"/>
    <col min="14836" max="14836" width="11.42578125" style="1"/>
    <col min="14837" max="14837" width="16.85546875" style="1" bestFit="1" customWidth="1"/>
    <col min="14838" max="14838" width="11.42578125" style="1"/>
    <col min="14839" max="14839" width="16.28515625" style="1" bestFit="1" customWidth="1"/>
    <col min="14840" max="15081" width="11.42578125" style="1"/>
    <col min="15082" max="15082" width="0.140625" style="1" customWidth="1"/>
    <col min="15083" max="15083" width="4.140625" style="1" customWidth="1"/>
    <col min="15084" max="15084" width="11.42578125" style="1"/>
    <col min="15085" max="15085" width="26.28515625" style="1" customWidth="1"/>
    <col min="15086" max="15086" width="15.5703125" style="1" customWidth="1"/>
    <col min="15087" max="15087" width="15.7109375" style="1" customWidth="1"/>
    <col min="15088" max="15088" width="15.42578125" style="1" customWidth="1"/>
    <col min="15089" max="15089" width="15.28515625" style="1" customWidth="1"/>
    <col min="15090" max="15090" width="15.7109375" style="1" customWidth="1"/>
    <col min="15091" max="15091" width="15.5703125" style="1" customWidth="1"/>
    <col min="15092" max="15092" width="11.42578125" style="1"/>
    <col min="15093" max="15093" width="16.85546875" style="1" bestFit="1" customWidth="1"/>
    <col min="15094" max="15094" width="11.42578125" style="1"/>
    <col min="15095" max="15095" width="16.28515625" style="1" bestFit="1" customWidth="1"/>
    <col min="15096" max="15337" width="11.42578125" style="1"/>
    <col min="15338" max="15338" width="0.140625" style="1" customWidth="1"/>
    <col min="15339" max="15339" width="4.140625" style="1" customWidth="1"/>
    <col min="15340" max="15340" width="11.42578125" style="1"/>
    <col min="15341" max="15341" width="26.28515625" style="1" customWidth="1"/>
    <col min="15342" max="15342" width="15.5703125" style="1" customWidth="1"/>
    <col min="15343" max="15343" width="15.7109375" style="1" customWidth="1"/>
    <col min="15344" max="15344" width="15.42578125" style="1" customWidth="1"/>
    <col min="15345" max="15345" width="15.28515625" style="1" customWidth="1"/>
    <col min="15346" max="15346" width="15.7109375" style="1" customWidth="1"/>
    <col min="15347" max="15347" width="15.5703125" style="1" customWidth="1"/>
    <col min="15348" max="15348" width="11.42578125" style="1"/>
    <col min="15349" max="15349" width="16.85546875" style="1" bestFit="1" customWidth="1"/>
    <col min="15350" max="15350" width="11.42578125" style="1"/>
    <col min="15351" max="15351" width="16.28515625" style="1" bestFit="1" customWidth="1"/>
    <col min="15352" max="15593" width="11.42578125" style="1"/>
    <col min="15594" max="15594" width="0.140625" style="1" customWidth="1"/>
    <col min="15595" max="15595" width="4.140625" style="1" customWidth="1"/>
    <col min="15596" max="15596" width="11.42578125" style="1"/>
    <col min="15597" max="15597" width="26.28515625" style="1" customWidth="1"/>
    <col min="15598" max="15598" width="15.5703125" style="1" customWidth="1"/>
    <col min="15599" max="15599" width="15.7109375" style="1" customWidth="1"/>
    <col min="15600" max="15600" width="15.42578125" style="1" customWidth="1"/>
    <col min="15601" max="15601" width="15.28515625" style="1" customWidth="1"/>
    <col min="15602" max="15602" width="15.7109375" style="1" customWidth="1"/>
    <col min="15603" max="15603" width="15.5703125" style="1" customWidth="1"/>
    <col min="15604" max="15604" width="11.42578125" style="1"/>
    <col min="15605" max="15605" width="16.85546875" style="1" bestFit="1" customWidth="1"/>
    <col min="15606" max="15606" width="11.42578125" style="1"/>
    <col min="15607" max="15607" width="16.28515625" style="1" bestFit="1" customWidth="1"/>
    <col min="15608" max="15849" width="11.42578125" style="1"/>
    <col min="15850" max="15850" width="0.140625" style="1" customWidth="1"/>
    <col min="15851" max="15851" width="4.140625" style="1" customWidth="1"/>
    <col min="15852" max="15852" width="11.42578125" style="1"/>
    <col min="15853" max="15853" width="26.28515625" style="1" customWidth="1"/>
    <col min="15854" max="15854" width="15.5703125" style="1" customWidth="1"/>
    <col min="15855" max="15855" width="15.7109375" style="1" customWidth="1"/>
    <col min="15856" max="15856" width="15.42578125" style="1" customWidth="1"/>
    <col min="15857" max="15857" width="15.28515625" style="1" customWidth="1"/>
    <col min="15858" max="15858" width="15.7109375" style="1" customWidth="1"/>
    <col min="15859" max="15859" width="15.5703125" style="1" customWidth="1"/>
    <col min="15860" max="15860" width="11.42578125" style="1"/>
    <col min="15861" max="15861" width="16.85546875" style="1" bestFit="1" customWidth="1"/>
    <col min="15862" max="15862" width="11.42578125" style="1"/>
    <col min="15863" max="15863" width="16.28515625" style="1" bestFit="1" customWidth="1"/>
    <col min="15864" max="16384" width="11.42578125" style="1"/>
  </cols>
  <sheetData>
    <row r="1" spans="3:17" ht="15.75" thickBot="1" x14ac:dyDescent="0.3">
      <c r="P1" s="9" t="s">
        <v>101</v>
      </c>
    </row>
    <row r="2" spans="3:17" ht="23.25" customHeight="1" x14ac:dyDescent="0.25">
      <c r="H2" s="73" t="s">
        <v>284</v>
      </c>
      <c r="I2" s="74"/>
      <c r="J2" s="74"/>
      <c r="K2" s="74"/>
      <c r="L2" s="74"/>
      <c r="M2" s="74"/>
      <c r="N2" s="74"/>
      <c r="O2" s="74"/>
      <c r="P2" s="75"/>
    </row>
    <row r="3" spans="3:17" x14ac:dyDescent="0.25">
      <c r="H3" s="76" t="s">
        <v>0</v>
      </c>
      <c r="I3" s="77"/>
      <c r="J3" s="77"/>
      <c r="K3" s="77"/>
      <c r="L3" s="77"/>
      <c r="M3" s="77"/>
      <c r="N3" s="77"/>
      <c r="O3" s="77"/>
      <c r="P3" s="78"/>
    </row>
    <row r="4" spans="3:17" ht="15.75" thickBot="1" x14ac:dyDescent="0.3">
      <c r="H4" s="76" t="s">
        <v>288</v>
      </c>
      <c r="I4" s="77"/>
      <c r="J4" s="77"/>
      <c r="K4" s="77"/>
      <c r="L4" s="77"/>
      <c r="M4" s="77"/>
      <c r="N4" s="77"/>
      <c r="O4" s="77"/>
      <c r="P4" s="78"/>
    </row>
    <row r="5" spans="3:17" x14ac:dyDescent="0.25">
      <c r="H5" s="79" t="s">
        <v>292</v>
      </c>
      <c r="I5" s="80"/>
      <c r="J5" s="81"/>
      <c r="K5" s="88" t="s">
        <v>1</v>
      </c>
      <c r="L5" s="89"/>
      <c r="M5" s="89"/>
      <c r="N5" s="89"/>
      <c r="O5" s="90"/>
      <c r="P5" s="91" t="s">
        <v>2</v>
      </c>
    </row>
    <row r="6" spans="3:17" ht="29.25" customHeight="1" x14ac:dyDescent="0.25">
      <c r="H6" s="82"/>
      <c r="I6" s="83"/>
      <c r="J6" s="84"/>
      <c r="K6" s="2" t="s">
        <v>3</v>
      </c>
      <c r="L6" s="3" t="s">
        <v>4</v>
      </c>
      <c r="M6" s="2" t="s">
        <v>5</v>
      </c>
      <c r="N6" s="2" t="s">
        <v>6</v>
      </c>
      <c r="O6" s="2" t="s">
        <v>7</v>
      </c>
      <c r="P6" s="92"/>
    </row>
    <row r="7" spans="3:17" ht="15.75" thickBot="1" x14ac:dyDescent="0.3">
      <c r="H7" s="85"/>
      <c r="I7" s="86"/>
      <c r="J7" s="87"/>
      <c r="K7" s="4" t="str">
        <f>K104</f>
        <v>(1)</v>
      </c>
      <c r="L7" s="4" t="s">
        <v>8</v>
      </c>
      <c r="M7" s="4" t="s">
        <v>9</v>
      </c>
      <c r="N7" s="4" t="s">
        <v>10</v>
      </c>
      <c r="O7" s="4" t="s">
        <v>11</v>
      </c>
      <c r="P7" s="5" t="s">
        <v>12</v>
      </c>
    </row>
    <row r="8" spans="3:17" ht="15" customHeight="1" x14ac:dyDescent="0.25">
      <c r="H8" s="99" t="s">
        <v>13</v>
      </c>
      <c r="I8" s="100"/>
      <c r="J8" s="100"/>
      <c r="K8" s="10">
        <v>0</v>
      </c>
      <c r="L8" s="10"/>
      <c r="M8" s="11">
        <f>K8+L8</f>
        <v>0</v>
      </c>
      <c r="N8" s="12">
        <v>0</v>
      </c>
      <c r="O8" s="12">
        <v>0</v>
      </c>
      <c r="P8" s="13">
        <f>O8-K8</f>
        <v>0</v>
      </c>
    </row>
    <row r="9" spans="3:17" ht="15" customHeight="1" x14ac:dyDescent="0.25">
      <c r="H9" s="101" t="s">
        <v>14</v>
      </c>
      <c r="I9" s="102"/>
      <c r="J9" s="102"/>
      <c r="K9" s="14">
        <v>0</v>
      </c>
      <c r="L9" s="14"/>
      <c r="M9" s="15">
        <f>K9+L9</f>
        <v>0</v>
      </c>
      <c r="N9" s="16">
        <v>0</v>
      </c>
      <c r="O9" s="16">
        <v>0</v>
      </c>
      <c r="P9" s="17">
        <f t="shared" ref="P9:P16" si="0">O9-K9</f>
        <v>0</v>
      </c>
    </row>
    <row r="10" spans="3:17" ht="15" customHeight="1" x14ac:dyDescent="0.25">
      <c r="H10" s="101" t="s">
        <v>15</v>
      </c>
      <c r="I10" s="102"/>
      <c r="J10" s="102"/>
      <c r="K10" s="14">
        <v>0</v>
      </c>
      <c r="L10" s="14"/>
      <c r="M10" s="15">
        <f>K10+L10</f>
        <v>0</v>
      </c>
      <c r="N10" s="16">
        <v>0</v>
      </c>
      <c r="O10" s="16">
        <v>0</v>
      </c>
      <c r="P10" s="17">
        <f t="shared" si="0"/>
        <v>0</v>
      </c>
    </row>
    <row r="11" spans="3:17" ht="15" customHeight="1" x14ac:dyDescent="0.25">
      <c r="H11" s="95" t="s">
        <v>16</v>
      </c>
      <c r="I11" s="96"/>
      <c r="J11" s="96"/>
      <c r="K11" s="16">
        <v>0</v>
      </c>
      <c r="L11" s="16"/>
      <c r="M11" s="18">
        <f>K11+L11</f>
        <v>0</v>
      </c>
      <c r="N11" s="16">
        <v>0</v>
      </c>
      <c r="O11" s="19">
        <v>0</v>
      </c>
      <c r="P11" s="20">
        <f t="shared" si="0"/>
        <v>0</v>
      </c>
    </row>
    <row r="12" spans="3:17" ht="15" customHeight="1" x14ac:dyDescent="0.25">
      <c r="H12" s="95" t="s">
        <v>17</v>
      </c>
      <c r="I12" s="96"/>
      <c r="J12" s="96"/>
      <c r="K12" s="21">
        <f>K13+K14+K15</f>
        <v>110000</v>
      </c>
      <c r="L12" s="21">
        <f t="shared" ref="L12:P12" si="1">L13+L14+L15</f>
        <v>-11002</v>
      </c>
      <c r="M12" s="21">
        <f t="shared" si="1"/>
        <v>98998</v>
      </c>
      <c r="N12" s="21">
        <f>N13+N14+N15</f>
        <v>1407683.1600000001</v>
      </c>
      <c r="O12" s="21">
        <f>O13+O14+O15</f>
        <v>1407683.1600000001</v>
      </c>
      <c r="P12" s="22">
        <f t="shared" si="1"/>
        <v>1297683.1600000001</v>
      </c>
      <c r="Q12" s="6"/>
    </row>
    <row r="13" spans="3:17" ht="15" customHeight="1" x14ac:dyDescent="0.25">
      <c r="C13" s="1" t="s">
        <v>102</v>
      </c>
      <c r="F13" s="1" t="s">
        <v>103</v>
      </c>
      <c r="G13" s="1">
        <v>5101</v>
      </c>
      <c r="H13" s="8"/>
      <c r="I13" s="93" t="s">
        <v>18</v>
      </c>
      <c r="J13" s="94"/>
      <c r="K13" s="23">
        <v>11002</v>
      </c>
      <c r="L13" s="23">
        <v>-11002</v>
      </c>
      <c r="M13" s="23">
        <f>K13+L13</f>
        <v>0</v>
      </c>
      <c r="N13" s="23">
        <v>0</v>
      </c>
      <c r="O13" s="23">
        <v>0</v>
      </c>
      <c r="P13" s="24">
        <f t="shared" si="0"/>
        <v>-11002</v>
      </c>
      <c r="Q13" s="6"/>
    </row>
    <row r="14" spans="3:17" ht="15" customHeight="1" x14ac:dyDescent="0.25">
      <c r="C14" s="1" t="s">
        <v>104</v>
      </c>
      <c r="F14" s="1" t="s">
        <v>105</v>
      </c>
      <c r="G14" s="1">
        <v>5102</v>
      </c>
      <c r="H14" s="8"/>
      <c r="I14" s="93" t="s">
        <v>19</v>
      </c>
      <c r="J14" s="94"/>
      <c r="K14" s="23">
        <v>11002</v>
      </c>
      <c r="L14" s="23">
        <v>0</v>
      </c>
      <c r="M14" s="23">
        <f t="shared" ref="M14:M15" si="2">K14+L14</f>
        <v>11002</v>
      </c>
      <c r="N14" s="23">
        <v>530032.54</v>
      </c>
      <c r="O14" s="23">
        <v>530032.54</v>
      </c>
      <c r="P14" s="24">
        <f t="shared" si="0"/>
        <v>519030.54000000004</v>
      </c>
      <c r="Q14" s="6"/>
    </row>
    <row r="15" spans="3:17" ht="15" customHeight="1" x14ac:dyDescent="0.25">
      <c r="C15" s="1" t="s">
        <v>106</v>
      </c>
      <c r="F15" s="1" t="s">
        <v>107</v>
      </c>
      <c r="G15" s="1">
        <v>5103</v>
      </c>
      <c r="H15" s="8"/>
      <c r="I15" s="93" t="s">
        <v>20</v>
      </c>
      <c r="J15" s="94"/>
      <c r="K15" s="23">
        <v>87996</v>
      </c>
      <c r="L15" s="23">
        <v>0</v>
      </c>
      <c r="M15" s="23">
        <f t="shared" si="2"/>
        <v>87996</v>
      </c>
      <c r="N15" s="23">
        <v>877650.62</v>
      </c>
      <c r="O15" s="23">
        <v>877650.62</v>
      </c>
      <c r="P15" s="24">
        <f t="shared" si="0"/>
        <v>789654.62</v>
      </c>
      <c r="Q15" s="6"/>
    </row>
    <row r="16" spans="3:17" ht="15" customHeight="1" x14ac:dyDescent="0.25">
      <c r="H16" s="95" t="s">
        <v>21</v>
      </c>
      <c r="I16" s="96"/>
      <c r="J16" s="96"/>
      <c r="K16" s="23">
        <v>0</v>
      </c>
      <c r="L16" s="25">
        <v>0</v>
      </c>
      <c r="M16" s="18">
        <f>K16+L16</f>
        <v>0</v>
      </c>
      <c r="N16" s="18">
        <v>0</v>
      </c>
      <c r="O16" s="25">
        <v>0</v>
      </c>
      <c r="P16" s="24">
        <f t="shared" si="0"/>
        <v>0</v>
      </c>
      <c r="Q16" s="6"/>
    </row>
    <row r="17" spans="1:18" ht="25.5" customHeight="1" x14ac:dyDescent="0.25">
      <c r="F17" s="1" t="s">
        <v>108</v>
      </c>
      <c r="H17" s="95" t="s">
        <v>22</v>
      </c>
      <c r="I17" s="96"/>
      <c r="J17" s="96"/>
      <c r="K17" s="26">
        <f t="shared" ref="K17:P17" si="3">SUM(K18:K92)</f>
        <v>605402843.9799999</v>
      </c>
      <c r="L17" s="26">
        <f t="shared" si="3"/>
        <v>419291584.37999976</v>
      </c>
      <c r="M17" s="26">
        <f t="shared" si="3"/>
        <v>1024541421.1700004</v>
      </c>
      <c r="N17" s="26">
        <f t="shared" si="3"/>
        <v>766710070.23999977</v>
      </c>
      <c r="O17" s="26">
        <f t="shared" si="3"/>
        <v>766710070.23999977</v>
      </c>
      <c r="P17" s="27">
        <f t="shared" si="3"/>
        <v>161105649.30000007</v>
      </c>
      <c r="Q17" s="6"/>
    </row>
    <row r="18" spans="1:18" ht="15" customHeight="1" x14ac:dyDescent="0.25">
      <c r="A18" s="28" t="s">
        <v>109</v>
      </c>
      <c r="B18" s="28" t="s">
        <v>110</v>
      </c>
      <c r="C18" s="1" t="s">
        <v>111</v>
      </c>
      <c r="D18" s="1" t="s">
        <v>112</v>
      </c>
      <c r="E18" s="1" t="s">
        <v>113</v>
      </c>
      <c r="F18" s="1" t="s">
        <v>114</v>
      </c>
      <c r="G18" s="1">
        <v>730001</v>
      </c>
      <c r="H18" s="72"/>
      <c r="I18" s="97" t="s">
        <v>23</v>
      </c>
      <c r="J18" s="98"/>
      <c r="K18" s="23">
        <v>228466862.22999999</v>
      </c>
      <c r="L18" s="23">
        <v>274745984.41000003</v>
      </c>
      <c r="M18" s="23">
        <f t="shared" ref="M18:M83" si="4">K18+L18</f>
        <v>503212846.63999999</v>
      </c>
      <c r="N18" s="23">
        <v>377159102.00999999</v>
      </c>
      <c r="O18" s="23">
        <v>377159102.00999999</v>
      </c>
      <c r="P18" s="24">
        <f t="shared" ref="P18:P83" si="5">O18-K18</f>
        <v>148692239.78</v>
      </c>
      <c r="Q18" s="6"/>
      <c r="R18" s="6"/>
    </row>
    <row r="19" spans="1:18" ht="15" customHeight="1" x14ac:dyDescent="0.25">
      <c r="A19" s="28" t="s">
        <v>115</v>
      </c>
      <c r="B19" s="28" t="s">
        <v>116</v>
      </c>
      <c r="C19" s="1" t="s">
        <v>117</v>
      </c>
      <c r="D19" s="1" t="s">
        <v>118</v>
      </c>
      <c r="E19" s="1" t="s">
        <v>119</v>
      </c>
      <c r="F19" s="1" t="s">
        <v>120</v>
      </c>
      <c r="G19" s="1">
        <v>730002</v>
      </c>
      <c r="H19" s="72"/>
      <c r="I19" s="97" t="s">
        <v>24</v>
      </c>
      <c r="J19" s="98"/>
      <c r="K19" s="23">
        <v>238659498.28</v>
      </c>
      <c r="L19" s="23">
        <v>79095722.700000003</v>
      </c>
      <c r="M19" s="23">
        <f t="shared" si="4"/>
        <v>317755220.98000002</v>
      </c>
      <c r="N19" s="23">
        <v>227024049.78999999</v>
      </c>
      <c r="O19" s="23">
        <v>227024049.79000002</v>
      </c>
      <c r="P19" s="24">
        <f t="shared" si="5"/>
        <v>-11635448.48999998</v>
      </c>
      <c r="Q19" s="6"/>
      <c r="R19" s="6"/>
    </row>
    <row r="20" spans="1:18" ht="15" customHeight="1" x14ac:dyDescent="0.25">
      <c r="A20" s="28" t="s">
        <v>121</v>
      </c>
      <c r="B20" s="28" t="s">
        <v>122</v>
      </c>
      <c r="C20" s="1" t="s">
        <v>123</v>
      </c>
      <c r="D20" s="1" t="s">
        <v>124</v>
      </c>
      <c r="E20" s="1" t="s">
        <v>125</v>
      </c>
      <c r="F20" s="1" t="s">
        <v>126</v>
      </c>
      <c r="G20" s="1">
        <v>730003</v>
      </c>
      <c r="H20" s="72"/>
      <c r="I20" s="97" t="s">
        <v>25</v>
      </c>
      <c r="J20" s="98"/>
      <c r="K20" s="23">
        <v>38536579.170000002</v>
      </c>
      <c r="L20" s="23">
        <v>28014808.84</v>
      </c>
      <c r="M20" s="23">
        <f t="shared" si="4"/>
        <v>66551388.010000005</v>
      </c>
      <c r="N20" s="23">
        <v>46277942.340000004</v>
      </c>
      <c r="O20" s="23">
        <v>46277942.340000004</v>
      </c>
      <c r="P20" s="24">
        <f t="shared" si="5"/>
        <v>7741363.1700000018</v>
      </c>
      <c r="Q20" s="6"/>
      <c r="R20" s="6"/>
    </row>
    <row r="21" spans="1:18" ht="15" customHeight="1" x14ac:dyDescent="0.25">
      <c r="A21" s="28" t="s">
        <v>127</v>
      </c>
      <c r="B21" s="28" t="s">
        <v>128</v>
      </c>
      <c r="C21" s="1" t="s">
        <v>129</v>
      </c>
      <c r="D21" s="1" t="s">
        <v>130</v>
      </c>
      <c r="E21" s="1" t="s">
        <v>131</v>
      </c>
      <c r="F21" s="1" t="s">
        <v>132</v>
      </c>
      <c r="G21" s="1">
        <v>730004</v>
      </c>
      <c r="H21" s="72"/>
      <c r="I21" s="97" t="s">
        <v>26</v>
      </c>
      <c r="J21" s="98"/>
      <c r="K21" s="23">
        <v>40255818.979999997</v>
      </c>
      <c r="L21" s="23">
        <v>12949361.25</v>
      </c>
      <c r="M21" s="23">
        <f t="shared" si="4"/>
        <v>53205180.229999997</v>
      </c>
      <c r="N21" s="23">
        <v>37614687.269999996</v>
      </c>
      <c r="O21" s="23">
        <v>37614687.269999996</v>
      </c>
      <c r="P21" s="24">
        <f t="shared" si="5"/>
        <v>-2641131.7100000009</v>
      </c>
      <c r="Q21" s="6"/>
      <c r="R21" s="6"/>
    </row>
    <row r="22" spans="1:18" ht="15" customHeight="1" x14ac:dyDescent="0.25">
      <c r="A22" s="28" t="s">
        <v>133</v>
      </c>
      <c r="C22" s="1" t="s">
        <v>134</v>
      </c>
      <c r="E22" s="1" t="s">
        <v>135</v>
      </c>
      <c r="F22" s="1" t="s">
        <v>136</v>
      </c>
      <c r="G22" s="1">
        <v>730005</v>
      </c>
      <c r="H22" s="72"/>
      <c r="I22" s="97" t="s">
        <v>27</v>
      </c>
      <c r="J22" s="98"/>
      <c r="K22" s="23">
        <v>16884085.32</v>
      </c>
      <c r="L22" s="23">
        <v>6683303.6900000004</v>
      </c>
      <c r="M22" s="23">
        <f t="shared" si="4"/>
        <v>23567389.010000002</v>
      </c>
      <c r="N22" s="23">
        <v>16198339.529999999</v>
      </c>
      <c r="O22" s="23">
        <v>16198339.529999999</v>
      </c>
      <c r="P22" s="24">
        <f t="shared" si="5"/>
        <v>-685745.79000000097</v>
      </c>
      <c r="Q22" s="6"/>
      <c r="R22" s="6"/>
    </row>
    <row r="23" spans="1:18" ht="15" customHeight="1" x14ac:dyDescent="0.25">
      <c r="C23" s="1" t="s">
        <v>137</v>
      </c>
      <c r="F23" s="1" t="s">
        <v>138</v>
      </c>
      <c r="G23" s="1">
        <v>730006</v>
      </c>
      <c r="H23" s="72"/>
      <c r="I23" s="97" t="s">
        <v>139</v>
      </c>
      <c r="J23" s="98"/>
      <c r="K23" s="23">
        <v>0</v>
      </c>
      <c r="L23" s="23">
        <v>448759.72</v>
      </c>
      <c r="M23" s="23">
        <f t="shared" si="4"/>
        <v>448759.72</v>
      </c>
      <c r="N23" s="23">
        <v>541055.25</v>
      </c>
      <c r="O23" s="23">
        <v>541055.25</v>
      </c>
      <c r="P23" s="24">
        <f t="shared" si="5"/>
        <v>541055.25</v>
      </c>
      <c r="Q23" s="6"/>
      <c r="R23" s="6"/>
    </row>
    <row r="24" spans="1:18" ht="15" customHeight="1" x14ac:dyDescent="0.25">
      <c r="C24" s="1" t="s">
        <v>140</v>
      </c>
      <c r="F24" s="1" t="s">
        <v>141</v>
      </c>
      <c r="G24" s="1">
        <v>730007</v>
      </c>
      <c r="H24" s="72"/>
      <c r="I24" s="97" t="s">
        <v>28</v>
      </c>
      <c r="J24" s="98"/>
      <c r="K24" s="23">
        <v>1174020.1399999999</v>
      </c>
      <c r="L24" s="23">
        <v>1014319.59</v>
      </c>
      <c r="M24" s="23">
        <f t="shared" si="4"/>
        <v>2188339.73</v>
      </c>
      <c r="N24" s="23">
        <v>1814085.57</v>
      </c>
      <c r="O24" s="23">
        <v>1814085.57</v>
      </c>
      <c r="P24" s="24">
        <f t="shared" si="5"/>
        <v>640065.43000000017</v>
      </c>
      <c r="Q24" s="6"/>
      <c r="R24" s="6"/>
    </row>
    <row r="25" spans="1:18" ht="15" customHeight="1" x14ac:dyDescent="0.25">
      <c r="C25" s="1" t="s">
        <v>142</v>
      </c>
      <c r="F25" s="1" t="s">
        <v>143</v>
      </c>
      <c r="G25" s="1">
        <v>730008</v>
      </c>
      <c r="H25" s="72"/>
      <c r="I25" s="97" t="s">
        <v>29</v>
      </c>
      <c r="J25" s="98"/>
      <c r="K25" s="23">
        <v>1174020.1499999999</v>
      </c>
      <c r="L25" s="23">
        <v>66359.289999999921</v>
      </c>
      <c r="M25" s="23">
        <f t="shared" si="4"/>
        <v>1240379.44</v>
      </c>
      <c r="N25" s="23">
        <v>36882.51</v>
      </c>
      <c r="O25" s="23">
        <v>36882.51</v>
      </c>
      <c r="P25" s="24">
        <f t="shared" si="5"/>
        <v>-1137137.6399999999</v>
      </c>
      <c r="Q25" s="6"/>
      <c r="R25" s="6"/>
    </row>
    <row r="26" spans="1:18" ht="15" customHeight="1" x14ac:dyDescent="0.25">
      <c r="C26" s="1" t="s">
        <v>144</v>
      </c>
      <c r="F26" s="1" t="s">
        <v>145</v>
      </c>
      <c r="G26" s="1">
        <v>730009</v>
      </c>
      <c r="H26" s="72"/>
      <c r="I26" s="97" t="s">
        <v>30</v>
      </c>
      <c r="J26" s="98"/>
      <c r="K26" s="23">
        <v>513872.79</v>
      </c>
      <c r="L26" s="23">
        <v>0</v>
      </c>
      <c r="M26" s="23">
        <f t="shared" si="4"/>
        <v>513872.79</v>
      </c>
      <c r="N26" s="23">
        <v>341538.12</v>
      </c>
      <c r="O26" s="23">
        <v>341538.12</v>
      </c>
      <c r="P26" s="24">
        <f t="shared" si="5"/>
        <v>-172334.66999999998</v>
      </c>
      <c r="Q26" s="6"/>
      <c r="R26" s="6"/>
    </row>
    <row r="27" spans="1:18" ht="15" customHeight="1" x14ac:dyDescent="0.25">
      <c r="C27" s="1" t="s">
        <v>146</v>
      </c>
      <c r="F27" s="1" t="s">
        <v>147</v>
      </c>
      <c r="G27" s="1">
        <v>730010</v>
      </c>
      <c r="H27" s="72"/>
      <c r="I27" s="97" t="s">
        <v>31</v>
      </c>
      <c r="J27" s="98"/>
      <c r="K27" s="23">
        <v>513872.79</v>
      </c>
      <c r="L27" s="23">
        <v>0</v>
      </c>
      <c r="M27" s="23">
        <f t="shared" si="4"/>
        <v>513872.79</v>
      </c>
      <c r="N27" s="23">
        <v>3862</v>
      </c>
      <c r="O27" s="23">
        <v>3862</v>
      </c>
      <c r="P27" s="24">
        <f t="shared" si="5"/>
        <v>-510010.79</v>
      </c>
      <c r="Q27" s="6"/>
      <c r="R27" s="6"/>
    </row>
    <row r="28" spans="1:18" ht="15" customHeight="1" x14ac:dyDescent="0.25">
      <c r="C28" s="1" t="s">
        <v>148</v>
      </c>
      <c r="F28" s="30" t="s">
        <v>149</v>
      </c>
      <c r="G28" s="1">
        <v>730011</v>
      </c>
      <c r="H28" s="72"/>
      <c r="I28" s="97" t="s">
        <v>32</v>
      </c>
      <c r="J28" s="98"/>
      <c r="K28" s="23">
        <v>2254211.11</v>
      </c>
      <c r="L28" s="23">
        <v>2971536.27</v>
      </c>
      <c r="M28" s="23">
        <f t="shared" si="4"/>
        <v>5225747.38</v>
      </c>
      <c r="N28" s="23">
        <v>6170164.8499999996</v>
      </c>
      <c r="O28" s="23">
        <v>6170164.8499999996</v>
      </c>
      <c r="P28" s="24">
        <f t="shared" si="5"/>
        <v>3915953.7399999998</v>
      </c>
      <c r="Q28" s="6"/>
      <c r="R28" s="6"/>
    </row>
    <row r="29" spans="1:18" ht="15" customHeight="1" x14ac:dyDescent="0.25">
      <c r="C29" s="1" t="s">
        <v>150</v>
      </c>
      <c r="F29" s="31" t="s">
        <v>151</v>
      </c>
      <c r="G29" s="1">
        <v>730014</v>
      </c>
      <c r="H29" s="72"/>
      <c r="I29" s="97" t="s">
        <v>33</v>
      </c>
      <c r="J29" s="98"/>
      <c r="K29" s="23">
        <v>360000</v>
      </c>
      <c r="L29" s="23">
        <v>0</v>
      </c>
      <c r="M29" s="23">
        <f t="shared" si="4"/>
        <v>360000</v>
      </c>
      <c r="N29" s="23">
        <v>18891.060000000001</v>
      </c>
      <c r="O29" s="23">
        <v>18891.060000000001</v>
      </c>
      <c r="P29" s="24">
        <f t="shared" si="5"/>
        <v>-341108.94</v>
      </c>
      <c r="Q29" s="6"/>
      <c r="R29" s="6"/>
    </row>
    <row r="30" spans="1:18" ht="15" customHeight="1" x14ac:dyDescent="0.25">
      <c r="C30" s="1" t="s">
        <v>152</v>
      </c>
      <c r="F30" s="30" t="s">
        <v>153</v>
      </c>
      <c r="G30" s="1">
        <v>730015</v>
      </c>
      <c r="H30" s="72"/>
      <c r="I30" s="97" t="s">
        <v>154</v>
      </c>
      <c r="J30" s="98"/>
      <c r="K30" s="23">
        <v>0</v>
      </c>
      <c r="L30" s="23">
        <v>0</v>
      </c>
      <c r="M30" s="23">
        <f t="shared" si="4"/>
        <v>0</v>
      </c>
      <c r="N30" s="23">
        <v>1302.8399999999999</v>
      </c>
      <c r="O30" s="23">
        <v>1302.8399999999999</v>
      </c>
      <c r="P30" s="24">
        <f t="shared" si="5"/>
        <v>1302.8399999999999</v>
      </c>
      <c r="Q30" s="6"/>
      <c r="R30" s="6"/>
    </row>
    <row r="31" spans="1:18" ht="15" customHeight="1" x14ac:dyDescent="0.25">
      <c r="C31" s="1" t="s">
        <v>155</v>
      </c>
      <c r="F31" s="32" t="s">
        <v>156</v>
      </c>
      <c r="H31" s="72"/>
      <c r="I31" s="97" t="s">
        <v>157</v>
      </c>
      <c r="J31" s="98"/>
      <c r="K31" s="23">
        <v>0</v>
      </c>
      <c r="L31" s="23">
        <v>1302.8399999999999</v>
      </c>
      <c r="M31" s="23">
        <f t="shared" si="4"/>
        <v>1302.8399999999999</v>
      </c>
      <c r="N31" s="23">
        <v>0</v>
      </c>
      <c r="O31" s="23">
        <v>0</v>
      </c>
      <c r="P31" s="24">
        <f t="shared" si="5"/>
        <v>0</v>
      </c>
      <c r="Q31" s="6"/>
      <c r="R31" s="6"/>
    </row>
    <row r="32" spans="1:18" ht="15" customHeight="1" x14ac:dyDescent="0.25">
      <c r="C32" s="1" t="s">
        <v>158</v>
      </c>
      <c r="F32" s="1" t="s">
        <v>159</v>
      </c>
      <c r="G32" s="1">
        <v>730016</v>
      </c>
      <c r="H32" s="72"/>
      <c r="I32" s="97" t="s">
        <v>34</v>
      </c>
      <c r="J32" s="98"/>
      <c r="K32" s="23">
        <v>180000</v>
      </c>
      <c r="L32" s="23">
        <v>0</v>
      </c>
      <c r="M32" s="23">
        <f t="shared" si="4"/>
        <v>180000</v>
      </c>
      <c r="N32" s="23">
        <v>119658.05</v>
      </c>
      <c r="O32" s="23">
        <v>119658.05</v>
      </c>
      <c r="P32" s="24">
        <f t="shared" si="5"/>
        <v>-60341.95</v>
      </c>
      <c r="Q32" s="6"/>
      <c r="R32" s="6"/>
    </row>
    <row r="33" spans="3:18" ht="15" customHeight="1" x14ac:dyDescent="0.25">
      <c r="C33" s="1" t="s">
        <v>160</v>
      </c>
      <c r="F33" s="1" t="s">
        <v>161</v>
      </c>
      <c r="G33" s="1">
        <v>730017</v>
      </c>
      <c r="H33" s="72"/>
      <c r="I33" s="97" t="s">
        <v>35</v>
      </c>
      <c r="J33" s="98"/>
      <c r="K33" s="23">
        <v>2400000</v>
      </c>
      <c r="L33" s="23">
        <v>1688839.56</v>
      </c>
      <c r="M33" s="23">
        <f t="shared" si="4"/>
        <v>4088839.56</v>
      </c>
      <c r="N33" s="23">
        <v>3151018.89</v>
      </c>
      <c r="O33" s="23">
        <v>3151018.89</v>
      </c>
      <c r="P33" s="24">
        <f t="shared" si="5"/>
        <v>751018.89000000013</v>
      </c>
      <c r="Q33" s="6"/>
      <c r="R33" s="6"/>
    </row>
    <row r="34" spans="3:18" ht="15" customHeight="1" x14ac:dyDescent="0.25">
      <c r="C34" s="1" t="s">
        <v>162</v>
      </c>
      <c r="F34" s="1" t="s">
        <v>163</v>
      </c>
      <c r="G34" s="1">
        <v>730018</v>
      </c>
      <c r="H34" s="72"/>
      <c r="I34" s="97" t="s">
        <v>36</v>
      </c>
      <c r="J34" s="98"/>
      <c r="K34" s="23">
        <v>2400000</v>
      </c>
      <c r="L34" s="23">
        <v>291546.7799999998</v>
      </c>
      <c r="M34" s="23">
        <f t="shared" si="4"/>
        <v>2691546.78</v>
      </c>
      <c r="N34" s="23">
        <v>902343.3</v>
      </c>
      <c r="O34" s="23">
        <v>902343.3</v>
      </c>
      <c r="P34" s="24">
        <f t="shared" si="5"/>
        <v>-1497656.7</v>
      </c>
      <c r="Q34" s="6"/>
      <c r="R34" s="6"/>
    </row>
    <row r="35" spans="3:18" ht="15" customHeight="1" x14ac:dyDescent="0.25">
      <c r="C35" s="1" t="s">
        <v>164</v>
      </c>
      <c r="F35" s="1" t="s">
        <v>165</v>
      </c>
      <c r="G35" s="1">
        <v>730019</v>
      </c>
      <c r="H35" s="72"/>
      <c r="I35" s="97" t="s">
        <v>37</v>
      </c>
      <c r="J35" s="98"/>
      <c r="K35" s="23">
        <v>1500000</v>
      </c>
      <c r="L35" s="23">
        <v>1365672.21</v>
      </c>
      <c r="M35" s="23">
        <f t="shared" si="4"/>
        <v>2865672.21</v>
      </c>
      <c r="N35" s="23">
        <v>2088329.04</v>
      </c>
      <c r="O35" s="23">
        <v>2088329.04</v>
      </c>
      <c r="P35" s="24">
        <f t="shared" si="5"/>
        <v>588329.04</v>
      </c>
      <c r="Q35" s="6"/>
      <c r="R35" s="6"/>
    </row>
    <row r="36" spans="3:18" ht="15" customHeight="1" x14ac:dyDescent="0.25">
      <c r="C36" s="1" t="s">
        <v>166</v>
      </c>
      <c r="F36" s="1" t="s">
        <v>167</v>
      </c>
      <c r="G36" s="1">
        <v>730020</v>
      </c>
      <c r="H36" s="72"/>
      <c r="I36" s="97" t="s">
        <v>38</v>
      </c>
      <c r="J36" s="98"/>
      <c r="K36" s="23">
        <v>1500000</v>
      </c>
      <c r="L36" s="23">
        <v>215536.28000000003</v>
      </c>
      <c r="M36" s="23">
        <f t="shared" si="4"/>
        <v>1715536.28</v>
      </c>
      <c r="N36" s="23">
        <v>610693.78</v>
      </c>
      <c r="O36" s="23">
        <v>610693.78</v>
      </c>
      <c r="P36" s="24">
        <f t="shared" si="5"/>
        <v>-889306.22</v>
      </c>
      <c r="Q36" s="6"/>
      <c r="R36" s="6"/>
    </row>
    <row r="37" spans="3:18" ht="15" customHeight="1" x14ac:dyDescent="0.25">
      <c r="C37" s="1" t="s">
        <v>168</v>
      </c>
      <c r="F37" s="1" t="s">
        <v>169</v>
      </c>
      <c r="G37" s="1">
        <v>730146</v>
      </c>
      <c r="H37" s="72"/>
      <c r="I37" s="97" t="s">
        <v>39</v>
      </c>
      <c r="J37" s="98"/>
      <c r="K37" s="23">
        <v>250000</v>
      </c>
      <c r="L37" s="23">
        <v>44627.58</v>
      </c>
      <c r="M37" s="23">
        <f t="shared" si="4"/>
        <v>294627.58</v>
      </c>
      <c r="N37" s="23">
        <v>277891.95</v>
      </c>
      <c r="O37" s="23">
        <v>277891.95</v>
      </c>
      <c r="P37" s="24">
        <f t="shared" si="5"/>
        <v>27891.950000000012</v>
      </c>
      <c r="Q37" s="6"/>
      <c r="R37" s="6"/>
    </row>
    <row r="38" spans="3:18" ht="15" customHeight="1" x14ac:dyDescent="0.25">
      <c r="C38" s="1" t="s">
        <v>170</v>
      </c>
      <c r="F38" s="1" t="s">
        <v>171</v>
      </c>
      <c r="G38" s="1">
        <v>730148</v>
      </c>
      <c r="H38" s="72"/>
      <c r="I38" s="97" t="s">
        <v>285</v>
      </c>
      <c r="J38" s="98"/>
      <c r="K38" s="23">
        <v>0</v>
      </c>
      <c r="L38" s="23">
        <v>3181.49</v>
      </c>
      <c r="M38" s="23">
        <f t="shared" si="4"/>
        <v>3181.49</v>
      </c>
      <c r="N38" s="23">
        <v>18381.29</v>
      </c>
      <c r="O38" s="23">
        <v>18381.29</v>
      </c>
      <c r="P38" s="24">
        <f t="shared" si="5"/>
        <v>18381.29</v>
      </c>
      <c r="Q38" s="6"/>
      <c r="R38" s="6"/>
    </row>
    <row r="39" spans="3:18" ht="15" customHeight="1" x14ac:dyDescent="0.25">
      <c r="C39" s="1" t="s">
        <v>172</v>
      </c>
      <c r="F39" s="1" t="s">
        <v>173</v>
      </c>
      <c r="G39" s="1">
        <v>730149</v>
      </c>
      <c r="H39" s="72"/>
      <c r="I39" s="97" t="s">
        <v>40</v>
      </c>
      <c r="J39" s="98"/>
      <c r="K39" s="23">
        <v>240000</v>
      </c>
      <c r="L39" s="23">
        <v>-115913.41</v>
      </c>
      <c r="M39" s="23">
        <f t="shared" si="4"/>
        <v>124086.59</v>
      </c>
      <c r="N39" s="23">
        <v>123448.39</v>
      </c>
      <c r="O39" s="23">
        <v>123448.39</v>
      </c>
      <c r="P39" s="24">
        <f t="shared" si="5"/>
        <v>-116551.61</v>
      </c>
      <c r="Q39" s="6"/>
      <c r="R39" s="6"/>
    </row>
    <row r="40" spans="3:18" ht="15" customHeight="1" x14ac:dyDescent="0.25">
      <c r="C40" s="1" t="s">
        <v>174</v>
      </c>
      <c r="F40" s="1" t="s">
        <v>175</v>
      </c>
      <c r="G40" s="1">
        <v>730150</v>
      </c>
      <c r="H40" s="72"/>
      <c r="I40" s="97" t="s">
        <v>41</v>
      </c>
      <c r="J40" s="98"/>
      <c r="K40" s="23">
        <v>4556918.51</v>
      </c>
      <c r="L40" s="23">
        <v>3758127.5300000003</v>
      </c>
      <c r="M40" s="23">
        <f t="shared" si="4"/>
        <v>8315046.04</v>
      </c>
      <c r="N40" s="23">
        <v>8119949.5199999996</v>
      </c>
      <c r="O40" s="23">
        <v>8119949.5199999996</v>
      </c>
      <c r="P40" s="24">
        <f t="shared" si="5"/>
        <v>3563031.01</v>
      </c>
      <c r="Q40" s="6"/>
      <c r="R40" s="6"/>
    </row>
    <row r="41" spans="3:18" ht="15" customHeight="1" x14ac:dyDescent="0.25">
      <c r="C41" s="1" t="s">
        <v>176</v>
      </c>
      <c r="F41" s="1" t="s">
        <v>177</v>
      </c>
      <c r="G41" s="1">
        <v>730151</v>
      </c>
      <c r="H41" s="72"/>
      <c r="I41" s="97" t="s">
        <v>42</v>
      </c>
      <c r="J41" s="98"/>
      <c r="K41" s="23">
        <v>370000</v>
      </c>
      <c r="L41" s="23">
        <v>1652637</v>
      </c>
      <c r="M41" s="23">
        <f t="shared" si="4"/>
        <v>2022637</v>
      </c>
      <c r="N41" s="23">
        <v>3175848.14</v>
      </c>
      <c r="O41" s="23">
        <v>3175848.14</v>
      </c>
      <c r="P41" s="24">
        <f t="shared" si="5"/>
        <v>2805848.14</v>
      </c>
      <c r="Q41" s="6"/>
      <c r="R41" s="6"/>
    </row>
    <row r="42" spans="3:18" ht="15" customHeight="1" x14ac:dyDescent="0.25">
      <c r="C42" s="1" t="s">
        <v>178</v>
      </c>
      <c r="F42" s="1" t="s">
        <v>179</v>
      </c>
      <c r="G42" s="1">
        <v>730152</v>
      </c>
      <c r="H42" s="72"/>
      <c r="I42" s="97" t="s">
        <v>43</v>
      </c>
      <c r="J42" s="98"/>
      <c r="K42" s="23">
        <v>120000</v>
      </c>
      <c r="L42" s="23">
        <v>130216.32000000001</v>
      </c>
      <c r="M42" s="23">
        <f t="shared" si="4"/>
        <v>250216.32000000001</v>
      </c>
      <c r="N42" s="23">
        <v>349513.88</v>
      </c>
      <c r="O42" s="23">
        <v>349513.88</v>
      </c>
      <c r="P42" s="24">
        <f t="shared" si="5"/>
        <v>229513.88</v>
      </c>
      <c r="Q42" s="6"/>
      <c r="R42" s="6"/>
    </row>
    <row r="43" spans="3:18" ht="15" customHeight="1" x14ac:dyDescent="0.25">
      <c r="C43" s="1" t="s">
        <v>180</v>
      </c>
      <c r="F43" s="1" t="s">
        <v>181</v>
      </c>
      <c r="G43" s="1">
        <v>730153</v>
      </c>
      <c r="H43" s="72"/>
      <c r="I43" s="97" t="s">
        <v>44</v>
      </c>
      <c r="J43" s="98"/>
      <c r="K43" s="23">
        <v>115000</v>
      </c>
      <c r="L43" s="23">
        <v>-48022.63</v>
      </c>
      <c r="M43" s="23">
        <f t="shared" si="4"/>
        <v>66977.37</v>
      </c>
      <c r="N43" s="23">
        <v>39233.81</v>
      </c>
      <c r="O43" s="23">
        <v>39233.81</v>
      </c>
      <c r="P43" s="24">
        <f t="shared" si="5"/>
        <v>-75766.19</v>
      </c>
      <c r="Q43" s="6"/>
      <c r="R43" s="6"/>
    </row>
    <row r="44" spans="3:18" ht="15" customHeight="1" x14ac:dyDescent="0.25">
      <c r="C44" s="1" t="s">
        <v>182</v>
      </c>
      <c r="F44" s="1" t="s">
        <v>183</v>
      </c>
      <c r="G44" s="1">
        <v>730154</v>
      </c>
      <c r="H44" s="72"/>
      <c r="I44" s="97" t="s">
        <v>45</v>
      </c>
      <c r="J44" s="98"/>
      <c r="K44" s="23">
        <v>115000</v>
      </c>
      <c r="L44" s="23">
        <v>-20000</v>
      </c>
      <c r="M44" s="23">
        <f t="shared" si="4"/>
        <v>95000</v>
      </c>
      <c r="N44" s="23">
        <v>6514.08</v>
      </c>
      <c r="O44" s="23">
        <v>6514.08</v>
      </c>
      <c r="P44" s="24">
        <f t="shared" si="5"/>
        <v>-108485.92</v>
      </c>
      <c r="Q44" s="6"/>
      <c r="R44" s="6"/>
    </row>
    <row r="45" spans="3:18" ht="15" customHeight="1" x14ac:dyDescent="0.25">
      <c r="C45" s="1" t="s">
        <v>184</v>
      </c>
      <c r="F45" s="1" t="s">
        <v>185</v>
      </c>
      <c r="G45" s="1">
        <v>730155</v>
      </c>
      <c r="H45" s="72"/>
      <c r="I45" s="97" t="s">
        <v>46</v>
      </c>
      <c r="J45" s="98"/>
      <c r="K45" s="23">
        <v>250000</v>
      </c>
      <c r="L45" s="23">
        <v>1613792.45</v>
      </c>
      <c r="M45" s="23">
        <f t="shared" si="4"/>
        <v>1863792.45</v>
      </c>
      <c r="N45" s="23">
        <v>2882868.84</v>
      </c>
      <c r="O45" s="23">
        <v>2882868.84</v>
      </c>
      <c r="P45" s="24">
        <f t="shared" si="5"/>
        <v>2632868.84</v>
      </c>
      <c r="Q45" s="6"/>
      <c r="R45" s="6"/>
    </row>
    <row r="46" spans="3:18" ht="15" customHeight="1" x14ac:dyDescent="0.25">
      <c r="C46" s="1" t="s">
        <v>186</v>
      </c>
      <c r="F46" s="1" t="s">
        <v>187</v>
      </c>
      <c r="G46" s="1">
        <v>730156</v>
      </c>
      <c r="H46" s="72"/>
      <c r="I46" s="97" t="s">
        <v>47</v>
      </c>
      <c r="J46" s="98"/>
      <c r="K46" s="23">
        <v>248284.51</v>
      </c>
      <c r="L46" s="23">
        <v>532838.94999999995</v>
      </c>
      <c r="M46" s="23">
        <f t="shared" si="4"/>
        <v>781123.46</v>
      </c>
      <c r="N46" s="23">
        <v>1182025.3400000001</v>
      </c>
      <c r="O46" s="23">
        <v>1182025.3400000001</v>
      </c>
      <c r="P46" s="24">
        <f t="shared" si="5"/>
        <v>933740.83000000007</v>
      </c>
      <c r="Q46" s="6"/>
      <c r="R46" s="6"/>
    </row>
    <row r="47" spans="3:18" ht="15" customHeight="1" x14ac:dyDescent="0.25">
      <c r="C47" s="1" t="s">
        <v>188</v>
      </c>
      <c r="F47" s="1" t="s">
        <v>189</v>
      </c>
      <c r="G47" s="1">
        <v>730157</v>
      </c>
      <c r="H47" s="72"/>
      <c r="I47" s="97" t="s">
        <v>48</v>
      </c>
      <c r="J47" s="98"/>
      <c r="K47" s="23">
        <v>60000</v>
      </c>
      <c r="L47" s="23">
        <v>-1184.119999999999</v>
      </c>
      <c r="M47" s="23">
        <f t="shared" si="4"/>
        <v>58815.880000000005</v>
      </c>
      <c r="N47" s="23">
        <v>45541.440000000002</v>
      </c>
      <c r="O47" s="23">
        <v>45541.440000000002</v>
      </c>
      <c r="P47" s="24">
        <f t="shared" si="5"/>
        <v>-14458.559999999998</v>
      </c>
      <c r="Q47" s="6"/>
      <c r="R47" s="6"/>
    </row>
    <row r="48" spans="3:18" ht="15" customHeight="1" x14ac:dyDescent="0.25">
      <c r="C48" s="1" t="s">
        <v>190</v>
      </c>
      <c r="F48" s="1" t="s">
        <v>191</v>
      </c>
      <c r="G48" s="1">
        <v>730158</v>
      </c>
      <c r="H48" s="72"/>
      <c r="I48" s="97" t="s">
        <v>49</v>
      </c>
      <c r="J48" s="98"/>
      <c r="K48" s="23">
        <v>60000</v>
      </c>
      <c r="L48" s="23">
        <v>-19539.79</v>
      </c>
      <c r="M48" s="23">
        <f t="shared" si="4"/>
        <v>40460.21</v>
      </c>
      <c r="N48" s="23">
        <v>24580.080000000002</v>
      </c>
      <c r="O48" s="23">
        <v>24580.080000000002</v>
      </c>
      <c r="P48" s="24">
        <f t="shared" si="5"/>
        <v>-35419.919999999998</v>
      </c>
      <c r="Q48" s="6"/>
      <c r="R48" s="6"/>
    </row>
    <row r="49" spans="3:18" ht="15" customHeight="1" x14ac:dyDescent="0.25">
      <c r="C49" s="1" t="s">
        <v>192</v>
      </c>
      <c r="F49" s="1" t="s">
        <v>193</v>
      </c>
      <c r="G49" s="1">
        <v>730159</v>
      </c>
      <c r="H49" s="72"/>
      <c r="I49" s="97" t="s">
        <v>50</v>
      </c>
      <c r="J49" s="98"/>
      <c r="K49" s="23">
        <v>90000</v>
      </c>
      <c r="L49" s="23">
        <v>-37757.449999999997</v>
      </c>
      <c r="M49" s="23">
        <f t="shared" si="4"/>
        <v>52242.55</v>
      </c>
      <c r="N49" s="23">
        <v>14742.55</v>
      </c>
      <c r="O49" s="23">
        <v>14742.55</v>
      </c>
      <c r="P49" s="24">
        <f t="shared" si="5"/>
        <v>-75257.45</v>
      </c>
      <c r="Q49" s="6"/>
      <c r="R49" s="6"/>
    </row>
    <row r="50" spans="3:18" ht="15" customHeight="1" x14ac:dyDescent="0.25">
      <c r="C50" s="1" t="s">
        <v>194</v>
      </c>
      <c r="F50" s="1" t="s">
        <v>195</v>
      </c>
      <c r="G50" s="1">
        <v>730160</v>
      </c>
      <c r="H50" s="72"/>
      <c r="I50" s="97" t="s">
        <v>51</v>
      </c>
      <c r="J50" s="98"/>
      <c r="K50" s="23">
        <v>90000</v>
      </c>
      <c r="L50" s="23">
        <v>-44234.97</v>
      </c>
      <c r="M50" s="23">
        <f t="shared" si="4"/>
        <v>45765.03</v>
      </c>
      <c r="N50" s="23">
        <v>8265.0300000000007</v>
      </c>
      <c r="O50" s="23">
        <v>8265.0300000000007</v>
      </c>
      <c r="P50" s="24">
        <f t="shared" si="5"/>
        <v>-81734.97</v>
      </c>
      <c r="Q50" s="6"/>
      <c r="R50" s="6"/>
    </row>
    <row r="51" spans="3:18" ht="15" customHeight="1" x14ac:dyDescent="0.25">
      <c r="C51" s="1" t="s">
        <v>196</v>
      </c>
      <c r="F51" s="1" t="s">
        <v>197</v>
      </c>
      <c r="G51" s="1">
        <v>730161</v>
      </c>
      <c r="H51" s="72"/>
      <c r="I51" s="97" t="s">
        <v>52</v>
      </c>
      <c r="J51" s="98"/>
      <c r="K51" s="23">
        <v>420000</v>
      </c>
      <c r="L51" s="23">
        <v>377448.43</v>
      </c>
      <c r="M51" s="23">
        <f t="shared" si="4"/>
        <v>797448.42999999993</v>
      </c>
      <c r="N51" s="23">
        <v>901023.75</v>
      </c>
      <c r="O51" s="23">
        <v>901023.75</v>
      </c>
      <c r="P51" s="24">
        <f t="shared" si="5"/>
        <v>481023.75</v>
      </c>
      <c r="Q51" s="6"/>
      <c r="R51" s="6"/>
    </row>
    <row r="52" spans="3:18" ht="15" customHeight="1" x14ac:dyDescent="0.25">
      <c r="C52" s="1" t="s">
        <v>198</v>
      </c>
      <c r="F52" s="1" t="s">
        <v>199</v>
      </c>
      <c r="G52" s="1">
        <v>730162</v>
      </c>
      <c r="H52" s="72"/>
      <c r="I52" s="97" t="s">
        <v>53</v>
      </c>
      <c r="J52" s="98"/>
      <c r="K52" s="23">
        <v>180000</v>
      </c>
      <c r="L52" s="23">
        <v>-80137.989999999991</v>
      </c>
      <c r="M52" s="23">
        <f t="shared" si="4"/>
        <v>99862.010000000009</v>
      </c>
      <c r="N52" s="23">
        <v>41690.050000000003</v>
      </c>
      <c r="O52" s="23">
        <v>41690.050000000003</v>
      </c>
      <c r="P52" s="24">
        <f t="shared" si="5"/>
        <v>-138309.95000000001</v>
      </c>
      <c r="Q52" s="6"/>
      <c r="R52" s="6"/>
    </row>
    <row r="53" spans="3:18" ht="15" customHeight="1" x14ac:dyDescent="0.25">
      <c r="C53" s="28" t="s">
        <v>200</v>
      </c>
      <c r="F53" s="33" t="s">
        <v>201</v>
      </c>
      <c r="G53" s="1">
        <v>730217</v>
      </c>
      <c r="H53" s="72"/>
      <c r="I53" s="97" t="s">
        <v>54</v>
      </c>
      <c r="J53" s="98"/>
      <c r="K53" s="23">
        <v>160000</v>
      </c>
      <c r="L53" s="23">
        <v>198881.33000000002</v>
      </c>
      <c r="M53" s="23">
        <f t="shared" si="4"/>
        <v>358881.33</v>
      </c>
      <c r="N53" s="23">
        <v>704733.21</v>
      </c>
      <c r="O53" s="23">
        <v>704733.21</v>
      </c>
      <c r="P53" s="24">
        <f t="shared" si="5"/>
        <v>544733.21</v>
      </c>
      <c r="Q53" s="6"/>
      <c r="R53" s="6"/>
    </row>
    <row r="54" spans="3:18" ht="15" customHeight="1" x14ac:dyDescent="0.25">
      <c r="C54" s="1" t="s">
        <v>202</v>
      </c>
      <c r="F54" s="1" t="s">
        <v>203</v>
      </c>
      <c r="G54" s="1">
        <v>730163</v>
      </c>
      <c r="H54" s="72"/>
      <c r="I54" s="97" t="s">
        <v>55</v>
      </c>
      <c r="J54" s="98"/>
      <c r="K54" s="23">
        <v>120000</v>
      </c>
      <c r="L54" s="23">
        <v>-67579.8</v>
      </c>
      <c r="M54" s="23">
        <f t="shared" si="4"/>
        <v>52420.2</v>
      </c>
      <c r="N54" s="23">
        <v>2420.1999999999998</v>
      </c>
      <c r="O54" s="23">
        <v>2420.1999999999998</v>
      </c>
      <c r="P54" s="24">
        <f t="shared" si="5"/>
        <v>-117579.8</v>
      </c>
      <c r="Q54" s="6"/>
      <c r="R54" s="6"/>
    </row>
    <row r="55" spans="3:18" ht="15" customHeight="1" x14ac:dyDescent="0.25">
      <c r="C55" s="1" t="s">
        <v>204</v>
      </c>
      <c r="F55" s="1" t="s">
        <v>205</v>
      </c>
      <c r="G55" s="1">
        <v>730164</v>
      </c>
      <c r="H55" s="72"/>
      <c r="I55" s="97" t="s">
        <v>56</v>
      </c>
      <c r="J55" s="98"/>
      <c r="K55" s="23">
        <v>190000</v>
      </c>
      <c r="L55" s="23">
        <v>-83973.390000000014</v>
      </c>
      <c r="M55" s="23">
        <f t="shared" si="4"/>
        <v>106026.60999999999</v>
      </c>
      <c r="N55" s="23">
        <v>45357.41</v>
      </c>
      <c r="O55" s="23">
        <v>45357.41</v>
      </c>
      <c r="P55" s="24">
        <f t="shared" si="5"/>
        <v>-144642.59</v>
      </c>
      <c r="Q55" s="6"/>
      <c r="R55" s="6"/>
    </row>
    <row r="56" spans="3:18" ht="15" customHeight="1" x14ac:dyDescent="0.25">
      <c r="C56" s="1" t="s">
        <v>206</v>
      </c>
      <c r="F56" s="1" t="s">
        <v>207</v>
      </c>
      <c r="G56" s="1">
        <v>730165</v>
      </c>
      <c r="H56" s="72"/>
      <c r="I56" s="97" t="s">
        <v>57</v>
      </c>
      <c r="J56" s="98"/>
      <c r="K56" s="23">
        <v>120000</v>
      </c>
      <c r="L56" s="23">
        <v>-55072.959999999999</v>
      </c>
      <c r="M56" s="23">
        <f t="shared" si="4"/>
        <v>64927.040000000001</v>
      </c>
      <c r="N56" s="23">
        <v>24326.04</v>
      </c>
      <c r="O56" s="23">
        <v>24326.04</v>
      </c>
      <c r="P56" s="24">
        <f t="shared" si="5"/>
        <v>-95673.959999999992</v>
      </c>
      <c r="Q56" s="6"/>
      <c r="R56" s="6"/>
    </row>
    <row r="57" spans="3:18" ht="15" customHeight="1" x14ac:dyDescent="0.25">
      <c r="C57" s="1" t="s">
        <v>208</v>
      </c>
      <c r="F57" s="1" t="s">
        <v>209</v>
      </c>
      <c r="G57" s="1">
        <v>730166</v>
      </c>
      <c r="H57" s="72"/>
      <c r="I57" s="97" t="s">
        <v>58</v>
      </c>
      <c r="J57" s="98"/>
      <c r="K57" s="23">
        <v>60000</v>
      </c>
      <c r="L57" s="23">
        <v>22200</v>
      </c>
      <c r="M57" s="23">
        <f t="shared" si="4"/>
        <v>82200</v>
      </c>
      <c r="N57" s="23">
        <v>80500</v>
      </c>
      <c r="O57" s="23">
        <v>80500</v>
      </c>
      <c r="P57" s="24">
        <f t="shared" si="5"/>
        <v>20500</v>
      </c>
      <c r="Q57" s="6"/>
      <c r="R57" s="6"/>
    </row>
    <row r="58" spans="3:18" ht="15" customHeight="1" x14ac:dyDescent="0.25">
      <c r="C58" s="1" t="s">
        <v>210</v>
      </c>
      <c r="F58" s="1" t="s">
        <v>211</v>
      </c>
      <c r="G58" s="1">
        <v>730167</v>
      </c>
      <c r="H58" s="72"/>
      <c r="I58" s="97" t="s">
        <v>59</v>
      </c>
      <c r="J58" s="98"/>
      <c r="K58" s="23">
        <v>72000</v>
      </c>
      <c r="L58" s="23">
        <v>-14400</v>
      </c>
      <c r="M58" s="23">
        <f t="shared" si="4"/>
        <v>57600</v>
      </c>
      <c r="N58" s="23">
        <v>43700</v>
      </c>
      <c r="O58" s="23">
        <v>43700</v>
      </c>
      <c r="P58" s="24">
        <f t="shared" si="5"/>
        <v>-28300</v>
      </c>
      <c r="Q58" s="6"/>
      <c r="R58" s="6"/>
    </row>
    <row r="59" spans="3:18" ht="15" customHeight="1" x14ac:dyDescent="0.25">
      <c r="C59" s="1" t="s">
        <v>212</v>
      </c>
      <c r="F59" s="1" t="s">
        <v>213</v>
      </c>
      <c r="G59" s="1">
        <v>730168</v>
      </c>
      <c r="H59" s="72"/>
      <c r="I59" s="97" t="s">
        <v>60</v>
      </c>
      <c r="J59" s="98"/>
      <c r="K59" s="23">
        <v>3040000</v>
      </c>
      <c r="L59" s="23">
        <v>44152.829999999958</v>
      </c>
      <c r="M59" s="23">
        <f t="shared" si="4"/>
        <v>3084152.83</v>
      </c>
      <c r="N59" s="23">
        <v>3196320.12</v>
      </c>
      <c r="O59" s="23">
        <v>3196320.12</v>
      </c>
      <c r="P59" s="24">
        <f t="shared" si="5"/>
        <v>156320.12000000011</v>
      </c>
      <c r="Q59" s="6"/>
      <c r="R59" s="6"/>
    </row>
    <row r="60" spans="3:18" ht="15" customHeight="1" x14ac:dyDescent="0.25">
      <c r="C60" s="1" t="s">
        <v>214</v>
      </c>
      <c r="F60" s="1" t="s">
        <v>215</v>
      </c>
      <c r="H60" s="72"/>
      <c r="I60" s="97" t="s">
        <v>61</v>
      </c>
      <c r="J60" s="98"/>
      <c r="K60" s="23">
        <v>120000</v>
      </c>
      <c r="L60" s="23">
        <v>10997.84</v>
      </c>
      <c r="M60" s="23">
        <f t="shared" si="4"/>
        <v>130997.84</v>
      </c>
      <c r="N60" s="23">
        <v>139625.64000000001</v>
      </c>
      <c r="O60" s="23">
        <v>139625.64000000001</v>
      </c>
      <c r="P60" s="24">
        <f t="shared" si="5"/>
        <v>19625.640000000014</v>
      </c>
      <c r="Q60" s="6"/>
      <c r="R60" s="6"/>
    </row>
    <row r="61" spans="3:18" ht="15" customHeight="1" x14ac:dyDescent="0.25">
      <c r="C61" s="7" t="s">
        <v>217</v>
      </c>
      <c r="F61" s="1" t="s">
        <v>218</v>
      </c>
      <c r="H61" s="72"/>
      <c r="I61" s="97" t="s">
        <v>216</v>
      </c>
      <c r="J61" s="98"/>
      <c r="K61" s="23">
        <v>0</v>
      </c>
      <c r="L61" s="23">
        <v>518.70000000000005</v>
      </c>
      <c r="M61" s="23">
        <f t="shared" si="4"/>
        <v>518.70000000000005</v>
      </c>
      <c r="N61" s="23">
        <v>1604.4</v>
      </c>
      <c r="O61" s="23">
        <v>1604.4</v>
      </c>
      <c r="P61" s="24">
        <f t="shared" si="5"/>
        <v>1604.4</v>
      </c>
      <c r="Q61" s="6"/>
      <c r="R61" s="6"/>
    </row>
    <row r="62" spans="3:18" ht="15" customHeight="1" x14ac:dyDescent="0.25">
      <c r="C62" s="1" t="s">
        <v>220</v>
      </c>
      <c r="F62" s="1" t="s">
        <v>221</v>
      </c>
      <c r="H62" s="72"/>
      <c r="I62" s="97" t="s">
        <v>219</v>
      </c>
      <c r="J62" s="98"/>
      <c r="K62" s="23">
        <v>0</v>
      </c>
      <c r="L62" s="23">
        <v>542.85</v>
      </c>
      <c r="M62" s="23">
        <f t="shared" si="4"/>
        <v>542.85</v>
      </c>
      <c r="N62" s="23">
        <v>1085.7</v>
      </c>
      <c r="O62" s="23">
        <v>1085.7</v>
      </c>
      <c r="P62" s="24">
        <f t="shared" si="5"/>
        <v>1085.7</v>
      </c>
      <c r="Q62" s="6"/>
      <c r="R62" s="6"/>
    </row>
    <row r="63" spans="3:18" ht="15" customHeight="1" x14ac:dyDescent="0.25">
      <c r="C63" s="1" t="s">
        <v>223</v>
      </c>
      <c r="F63" s="1" t="s">
        <v>224</v>
      </c>
      <c r="G63" s="1">
        <v>730171</v>
      </c>
      <c r="H63" s="72"/>
      <c r="I63" s="97" t="s">
        <v>222</v>
      </c>
      <c r="J63" s="98"/>
      <c r="K63" s="23">
        <v>0</v>
      </c>
      <c r="L63" s="23">
        <v>49305.97</v>
      </c>
      <c r="M63" s="23">
        <f t="shared" si="4"/>
        <v>49305.97</v>
      </c>
      <c r="N63" s="23">
        <v>79915.429999999993</v>
      </c>
      <c r="O63" s="23">
        <v>79915.429999999993</v>
      </c>
      <c r="P63" s="24">
        <f t="shared" si="5"/>
        <v>79915.429999999993</v>
      </c>
      <c r="Q63" s="6"/>
      <c r="R63" s="6"/>
    </row>
    <row r="64" spans="3:18" ht="15" customHeight="1" x14ac:dyDescent="0.25">
      <c r="C64" s="1" t="s">
        <v>225</v>
      </c>
      <c r="F64" s="1" t="s">
        <v>226</v>
      </c>
      <c r="G64" s="1">
        <v>730172</v>
      </c>
      <c r="H64" s="72"/>
      <c r="I64" s="97" t="s">
        <v>62</v>
      </c>
      <c r="J64" s="98"/>
      <c r="K64" s="23">
        <v>12000</v>
      </c>
      <c r="L64" s="23">
        <v>-371.48</v>
      </c>
      <c r="M64" s="23">
        <f t="shared" si="4"/>
        <v>11628.52</v>
      </c>
      <c r="N64" s="23">
        <v>13806.21</v>
      </c>
      <c r="O64" s="23">
        <v>13806.21</v>
      </c>
      <c r="P64" s="24">
        <f t="shared" si="5"/>
        <v>1806.2099999999991</v>
      </c>
      <c r="Q64" s="6"/>
      <c r="R64" s="6"/>
    </row>
    <row r="65" spans="3:18" ht="15" customHeight="1" x14ac:dyDescent="0.25">
      <c r="C65" s="1" t="s">
        <v>227</v>
      </c>
      <c r="F65" s="1" t="s">
        <v>228</v>
      </c>
      <c r="G65" s="1">
        <v>730173</v>
      </c>
      <c r="H65" s="72"/>
      <c r="I65" s="97" t="s">
        <v>63</v>
      </c>
      <c r="J65" s="98"/>
      <c r="K65" s="23">
        <v>6000</v>
      </c>
      <c r="L65" s="23">
        <v>-1697.81</v>
      </c>
      <c r="M65" s="23">
        <f t="shared" si="4"/>
        <v>4302.1900000000005</v>
      </c>
      <c r="N65" s="23">
        <v>2159.29</v>
      </c>
      <c r="O65" s="23">
        <v>2159.29</v>
      </c>
      <c r="P65" s="24">
        <f t="shared" si="5"/>
        <v>-3840.71</v>
      </c>
      <c r="Q65" s="6"/>
      <c r="R65" s="6"/>
    </row>
    <row r="66" spans="3:18" ht="15" customHeight="1" x14ac:dyDescent="0.25">
      <c r="C66" s="1" t="s">
        <v>229</v>
      </c>
      <c r="F66" s="1" t="s">
        <v>230</v>
      </c>
      <c r="G66" s="1">
        <v>730174</v>
      </c>
      <c r="H66" s="72"/>
      <c r="I66" s="97" t="s">
        <v>64</v>
      </c>
      <c r="J66" s="98"/>
      <c r="K66" s="23">
        <v>370000</v>
      </c>
      <c r="L66" s="23">
        <v>175617.85000000003</v>
      </c>
      <c r="M66" s="23">
        <f t="shared" si="4"/>
        <v>545617.85000000009</v>
      </c>
      <c r="N66" s="23">
        <v>652605.09</v>
      </c>
      <c r="O66" s="23">
        <v>652605.09</v>
      </c>
      <c r="P66" s="24">
        <f t="shared" si="5"/>
        <v>282605.08999999997</v>
      </c>
      <c r="Q66" s="6"/>
      <c r="R66" s="6"/>
    </row>
    <row r="67" spans="3:18" ht="15" customHeight="1" x14ac:dyDescent="0.25">
      <c r="C67" s="1" t="s">
        <v>231</v>
      </c>
      <c r="F67" s="1" t="s">
        <v>232</v>
      </c>
      <c r="G67" s="1">
        <v>730175</v>
      </c>
      <c r="H67" s="72"/>
      <c r="I67" s="97" t="s">
        <v>65</v>
      </c>
      <c r="J67" s="98"/>
      <c r="K67" s="23">
        <v>120000</v>
      </c>
      <c r="L67" s="23">
        <v>-69578.27</v>
      </c>
      <c r="M67" s="23">
        <f t="shared" si="4"/>
        <v>50421.729999999996</v>
      </c>
      <c r="N67" s="23">
        <v>843.46</v>
      </c>
      <c r="O67" s="23">
        <v>843.46</v>
      </c>
      <c r="P67" s="24">
        <f t="shared" si="5"/>
        <v>-119156.54</v>
      </c>
      <c r="Q67" s="6"/>
      <c r="R67" s="6"/>
    </row>
    <row r="68" spans="3:18" ht="15" customHeight="1" x14ac:dyDescent="0.25">
      <c r="C68" s="1" t="s">
        <v>233</v>
      </c>
      <c r="F68" s="1" t="s">
        <v>234</v>
      </c>
      <c r="G68" s="1">
        <v>730176</v>
      </c>
      <c r="H68" s="72"/>
      <c r="I68" s="97" t="s">
        <v>66</v>
      </c>
      <c r="J68" s="98"/>
      <c r="K68" s="23">
        <v>24000</v>
      </c>
      <c r="L68" s="23">
        <v>-8364.02</v>
      </c>
      <c r="M68" s="23">
        <f t="shared" si="4"/>
        <v>15635.98</v>
      </c>
      <c r="N68" s="23">
        <v>7590.24</v>
      </c>
      <c r="O68" s="23">
        <v>7590.24</v>
      </c>
      <c r="P68" s="24">
        <f t="shared" si="5"/>
        <v>-16409.760000000002</v>
      </c>
      <c r="Q68" s="6"/>
      <c r="R68" s="6"/>
    </row>
    <row r="69" spans="3:18" ht="15" customHeight="1" x14ac:dyDescent="0.25">
      <c r="C69" s="1" t="s">
        <v>235</v>
      </c>
      <c r="F69" s="1" t="s">
        <v>236</v>
      </c>
      <c r="G69" s="1">
        <v>730177</v>
      </c>
      <c r="H69" s="72"/>
      <c r="I69" s="97" t="s">
        <v>67</v>
      </c>
      <c r="J69" s="98"/>
      <c r="K69" s="23">
        <v>24000</v>
      </c>
      <c r="L69" s="23">
        <v>-11423.299999999997</v>
      </c>
      <c r="M69" s="23">
        <f t="shared" si="4"/>
        <v>12576.700000000003</v>
      </c>
      <c r="N69" s="23">
        <v>4096.68</v>
      </c>
      <c r="O69" s="23">
        <v>4096.68</v>
      </c>
      <c r="P69" s="24">
        <f t="shared" si="5"/>
        <v>-19903.32</v>
      </c>
      <c r="Q69" s="6"/>
      <c r="R69" s="6"/>
    </row>
    <row r="70" spans="3:18" ht="15" customHeight="1" x14ac:dyDescent="0.25">
      <c r="C70" s="1" t="s">
        <v>237</v>
      </c>
      <c r="F70" s="1" t="s">
        <v>238</v>
      </c>
      <c r="G70" s="1">
        <v>730178</v>
      </c>
      <c r="H70" s="72"/>
      <c r="I70" s="97" t="s">
        <v>68</v>
      </c>
      <c r="J70" s="98"/>
      <c r="K70" s="23">
        <v>60000</v>
      </c>
      <c r="L70" s="23">
        <v>-32611.46</v>
      </c>
      <c r="M70" s="23">
        <f t="shared" si="4"/>
        <v>27388.54</v>
      </c>
      <c r="N70" s="23">
        <v>10526.04</v>
      </c>
      <c r="O70" s="23">
        <v>10526.04</v>
      </c>
      <c r="P70" s="24">
        <f t="shared" si="5"/>
        <v>-49473.96</v>
      </c>
      <c r="Q70" s="6"/>
      <c r="R70" s="6"/>
    </row>
    <row r="71" spans="3:18" ht="15" customHeight="1" x14ac:dyDescent="0.25">
      <c r="C71" s="1" t="s">
        <v>239</v>
      </c>
      <c r="F71" s="1" t="s">
        <v>240</v>
      </c>
      <c r="G71" s="1">
        <v>730179</v>
      </c>
      <c r="H71" s="72"/>
      <c r="I71" s="97" t="s">
        <v>69</v>
      </c>
      <c r="J71" s="98"/>
      <c r="K71" s="23">
        <v>120000</v>
      </c>
      <c r="L71" s="23">
        <v>471797.81</v>
      </c>
      <c r="M71" s="23">
        <f t="shared" si="4"/>
        <v>591797.81000000006</v>
      </c>
      <c r="N71" s="23">
        <v>956747.76</v>
      </c>
      <c r="O71" s="23">
        <v>956747.76</v>
      </c>
      <c r="P71" s="24">
        <f t="shared" si="5"/>
        <v>836747.76</v>
      </c>
      <c r="Q71" s="6"/>
      <c r="R71" s="6"/>
    </row>
    <row r="72" spans="3:18" ht="15" customHeight="1" x14ac:dyDescent="0.25">
      <c r="C72" s="1" t="s">
        <v>241</v>
      </c>
      <c r="F72" s="1" t="s">
        <v>242</v>
      </c>
      <c r="G72" s="1">
        <v>730180</v>
      </c>
      <c r="H72" s="72"/>
      <c r="I72" s="97" t="s">
        <v>70</v>
      </c>
      <c r="J72" s="98"/>
      <c r="K72" s="23">
        <v>3600</v>
      </c>
      <c r="L72" s="23">
        <v>-1297.81</v>
      </c>
      <c r="M72" s="23">
        <f t="shared" si="4"/>
        <v>2302.19</v>
      </c>
      <c r="N72" s="23">
        <v>2159.3000000000002</v>
      </c>
      <c r="O72" s="23">
        <v>2159.3000000000002</v>
      </c>
      <c r="P72" s="24">
        <f t="shared" si="5"/>
        <v>-1440.6999999999998</v>
      </c>
      <c r="Q72" s="6"/>
      <c r="R72" s="6"/>
    </row>
    <row r="73" spans="3:18" ht="15" customHeight="1" x14ac:dyDescent="0.25">
      <c r="C73" s="1" t="s">
        <v>243</v>
      </c>
      <c r="F73" s="1" t="s">
        <v>244</v>
      </c>
      <c r="G73" s="1">
        <v>730181</v>
      </c>
      <c r="H73" s="72"/>
      <c r="I73" s="97" t="s">
        <v>71</v>
      </c>
      <c r="J73" s="98"/>
      <c r="K73" s="23">
        <v>2400</v>
      </c>
      <c r="L73" s="23">
        <v>10536.289999999999</v>
      </c>
      <c r="M73" s="23">
        <f t="shared" si="4"/>
        <v>12936.289999999999</v>
      </c>
      <c r="N73" s="23">
        <v>17364.689999999999</v>
      </c>
      <c r="O73" s="23">
        <v>17364.689999999999</v>
      </c>
      <c r="P73" s="24">
        <f t="shared" si="5"/>
        <v>14964.689999999999</v>
      </c>
      <c r="Q73" s="6"/>
      <c r="R73" s="6"/>
    </row>
    <row r="74" spans="3:18" ht="15" customHeight="1" x14ac:dyDescent="0.25">
      <c r="C74" s="1" t="s">
        <v>245</v>
      </c>
      <c r="F74" s="1" t="s">
        <v>246</v>
      </c>
      <c r="G74" s="1">
        <v>730182</v>
      </c>
      <c r="H74" s="72"/>
      <c r="I74" s="97" t="s">
        <v>72</v>
      </c>
      <c r="J74" s="98"/>
      <c r="K74" s="23">
        <v>2400</v>
      </c>
      <c r="L74" s="23">
        <v>-923.53</v>
      </c>
      <c r="M74" s="23">
        <f t="shared" si="4"/>
        <v>1476.47</v>
      </c>
      <c r="N74" s="23">
        <v>802.15</v>
      </c>
      <c r="O74" s="23">
        <v>802.15</v>
      </c>
      <c r="P74" s="24">
        <f t="shared" si="5"/>
        <v>-1597.85</v>
      </c>
      <c r="Q74" s="6"/>
      <c r="R74" s="6"/>
    </row>
    <row r="75" spans="3:18" ht="15" customHeight="1" x14ac:dyDescent="0.25">
      <c r="C75" s="1" t="s">
        <v>247</v>
      </c>
      <c r="F75" s="1" t="s">
        <v>248</v>
      </c>
      <c r="G75" s="1">
        <v>730183</v>
      </c>
      <c r="H75" s="72"/>
      <c r="I75" s="97" t="s">
        <v>73</v>
      </c>
      <c r="J75" s="98"/>
      <c r="K75" s="23">
        <v>2400</v>
      </c>
      <c r="L75" s="23">
        <v>-1400</v>
      </c>
      <c r="M75" s="23">
        <f t="shared" si="4"/>
        <v>1000</v>
      </c>
      <c r="N75" s="23">
        <v>54.28</v>
      </c>
      <c r="O75" s="23">
        <v>54.28</v>
      </c>
      <c r="P75" s="24">
        <f t="shared" si="5"/>
        <v>-2345.7199999999998</v>
      </c>
      <c r="Q75" s="6"/>
      <c r="R75" s="6"/>
    </row>
    <row r="76" spans="3:18" ht="15" customHeight="1" x14ac:dyDescent="0.25">
      <c r="C76" s="1" t="s">
        <v>249</v>
      </c>
      <c r="F76" s="1" t="s">
        <v>250</v>
      </c>
      <c r="G76" s="1">
        <v>730184</v>
      </c>
      <c r="H76" s="72"/>
      <c r="I76" s="97" t="s">
        <v>74</v>
      </c>
      <c r="J76" s="98"/>
      <c r="K76" s="23">
        <v>12000</v>
      </c>
      <c r="L76" s="23">
        <v>24852.710000000003</v>
      </c>
      <c r="M76" s="23">
        <f t="shared" si="4"/>
        <v>36852.710000000006</v>
      </c>
      <c r="N76" s="23">
        <v>56606.46</v>
      </c>
      <c r="O76" s="23">
        <v>56606.46</v>
      </c>
      <c r="P76" s="24">
        <f t="shared" si="5"/>
        <v>44606.46</v>
      </c>
      <c r="Q76" s="6"/>
      <c r="R76" s="6"/>
    </row>
    <row r="77" spans="3:18" ht="15" customHeight="1" x14ac:dyDescent="0.25">
      <c r="C77" s="1" t="s">
        <v>251</v>
      </c>
      <c r="F77" s="1" t="s">
        <v>252</v>
      </c>
      <c r="G77" s="1">
        <v>730185</v>
      </c>
      <c r="H77" s="72"/>
      <c r="I77" s="97" t="s">
        <v>75</v>
      </c>
      <c r="J77" s="98"/>
      <c r="K77" s="23">
        <v>12000</v>
      </c>
      <c r="L77" s="23">
        <v>27548.92</v>
      </c>
      <c r="M77" s="23">
        <f t="shared" si="4"/>
        <v>39548.92</v>
      </c>
      <c r="N77" s="23">
        <v>60605.48</v>
      </c>
      <c r="O77" s="23">
        <v>60605.48</v>
      </c>
      <c r="P77" s="24">
        <f t="shared" si="5"/>
        <v>48605.48</v>
      </c>
      <c r="Q77" s="6"/>
      <c r="R77" s="6"/>
    </row>
    <row r="78" spans="3:18" ht="15" customHeight="1" x14ac:dyDescent="0.25">
      <c r="C78" s="1" t="s">
        <v>253</v>
      </c>
      <c r="F78" s="1" t="s">
        <v>254</v>
      </c>
      <c r="G78" s="1">
        <v>730186</v>
      </c>
      <c r="H78" s="72"/>
      <c r="I78" s="97" t="s">
        <v>76</v>
      </c>
      <c r="J78" s="98"/>
      <c r="K78" s="23">
        <v>6000</v>
      </c>
      <c r="L78" s="23">
        <v>-2428.98</v>
      </c>
      <c r="M78" s="23">
        <f t="shared" si="4"/>
        <v>3571.02</v>
      </c>
      <c r="N78" s="23">
        <v>1450.92</v>
      </c>
      <c r="O78" s="23">
        <v>1450.92</v>
      </c>
      <c r="P78" s="24">
        <f t="shared" si="5"/>
        <v>-4549.08</v>
      </c>
      <c r="Q78" s="6"/>
      <c r="R78" s="6"/>
    </row>
    <row r="79" spans="3:18" ht="15" customHeight="1" x14ac:dyDescent="0.25">
      <c r="C79" s="1" t="s">
        <v>255</v>
      </c>
      <c r="F79" s="1" t="s">
        <v>256</v>
      </c>
      <c r="G79" s="1">
        <v>730187</v>
      </c>
      <c r="H79" s="72"/>
      <c r="I79" s="97" t="s">
        <v>77</v>
      </c>
      <c r="J79" s="98"/>
      <c r="K79" s="23">
        <v>6000</v>
      </c>
      <c r="L79" s="23">
        <v>-3120.1</v>
      </c>
      <c r="M79" s="23">
        <f t="shared" si="4"/>
        <v>2879.9</v>
      </c>
      <c r="N79" s="23">
        <v>759.8</v>
      </c>
      <c r="O79" s="23">
        <v>759.8</v>
      </c>
      <c r="P79" s="24">
        <f t="shared" si="5"/>
        <v>-5240.2</v>
      </c>
      <c r="Q79" s="6"/>
      <c r="R79" s="6"/>
    </row>
    <row r="80" spans="3:18" ht="15" customHeight="1" x14ac:dyDescent="0.25">
      <c r="C80" s="1" t="s">
        <v>257</v>
      </c>
      <c r="F80" s="1" t="s">
        <v>258</v>
      </c>
      <c r="G80" s="1">
        <v>730188</v>
      </c>
      <c r="H80" s="72"/>
      <c r="I80" s="97" t="s">
        <v>78</v>
      </c>
      <c r="J80" s="98"/>
      <c r="K80" s="23">
        <v>9600000</v>
      </c>
      <c r="L80" s="23">
        <v>2389909.0500000003</v>
      </c>
      <c r="M80" s="23">
        <f t="shared" si="4"/>
        <v>11989909.050000001</v>
      </c>
      <c r="N80" s="23">
        <v>19051136.899999999</v>
      </c>
      <c r="O80" s="23">
        <v>19051136.899999999</v>
      </c>
      <c r="P80" s="24">
        <f t="shared" si="5"/>
        <v>9451136.8999999985</v>
      </c>
      <c r="Q80" s="6"/>
      <c r="R80" s="6"/>
    </row>
    <row r="81" spans="3:18" ht="15" customHeight="1" x14ac:dyDescent="0.25">
      <c r="C81" s="1" t="s">
        <v>259</v>
      </c>
      <c r="F81" s="1" t="s">
        <v>260</v>
      </c>
      <c r="G81" s="1">
        <v>730189</v>
      </c>
      <c r="H81" s="72"/>
      <c r="I81" s="97" t="s">
        <v>79</v>
      </c>
      <c r="J81" s="98"/>
      <c r="K81" s="23">
        <v>2400000</v>
      </c>
      <c r="L81" s="23">
        <v>-1354348.04</v>
      </c>
      <c r="M81" s="23">
        <f t="shared" si="4"/>
        <v>1045651.96</v>
      </c>
      <c r="N81" s="23">
        <v>45651.72</v>
      </c>
      <c r="O81" s="23">
        <v>45651.72</v>
      </c>
      <c r="P81" s="24">
        <f t="shared" si="5"/>
        <v>-2354348.2799999998</v>
      </c>
      <c r="Q81" s="6"/>
      <c r="R81" s="6"/>
    </row>
    <row r="82" spans="3:18" ht="15" customHeight="1" x14ac:dyDescent="0.25">
      <c r="C82" s="28" t="s">
        <v>261</v>
      </c>
      <c r="F82" s="1" t="s">
        <v>262</v>
      </c>
      <c r="G82" s="1">
        <v>730215</v>
      </c>
      <c r="H82" s="72"/>
      <c r="I82" s="97" t="s">
        <v>80</v>
      </c>
      <c r="J82" s="98"/>
      <c r="K82" s="23">
        <v>3840000</v>
      </c>
      <c r="L82" s="23">
        <v>648730.14999999991</v>
      </c>
      <c r="M82" s="23">
        <f t="shared" si="4"/>
        <v>4488730.1500000004</v>
      </c>
      <c r="N82" s="23">
        <v>3919295.45</v>
      </c>
      <c r="O82" s="23">
        <v>3919295.45</v>
      </c>
      <c r="P82" s="24">
        <f t="shared" si="5"/>
        <v>79295.450000000186</v>
      </c>
      <c r="Q82" s="6"/>
      <c r="R82" s="6"/>
    </row>
    <row r="83" spans="3:18" ht="15" customHeight="1" x14ac:dyDescent="0.25">
      <c r="C83" s="28" t="s">
        <v>263</v>
      </c>
      <c r="F83" s="1" t="s">
        <v>264</v>
      </c>
      <c r="H83" s="72"/>
      <c r="I83" s="97" t="s">
        <v>81</v>
      </c>
      <c r="J83" s="98"/>
      <c r="K83" s="23">
        <v>960000</v>
      </c>
      <c r="L83" s="23">
        <v>-557653.74</v>
      </c>
      <c r="M83" s="23">
        <f t="shared" si="4"/>
        <v>402346.26</v>
      </c>
      <c r="N83" s="23">
        <v>2346.2600000000002</v>
      </c>
      <c r="O83" s="23">
        <v>2346.2600000000002</v>
      </c>
      <c r="P83" s="24">
        <f t="shared" si="5"/>
        <v>-957653.74</v>
      </c>
      <c r="Q83" s="6"/>
      <c r="R83" s="6"/>
    </row>
    <row r="84" spans="3:18" ht="15" customHeight="1" x14ac:dyDescent="0.25">
      <c r="C84" s="1" t="s">
        <v>265</v>
      </c>
      <c r="F84" s="1" t="s">
        <v>266</v>
      </c>
      <c r="H84" s="72"/>
      <c r="I84" s="97" t="s">
        <v>82</v>
      </c>
      <c r="J84" s="98"/>
      <c r="K84" s="23">
        <v>0</v>
      </c>
      <c r="L84" s="23">
        <v>2100</v>
      </c>
      <c r="M84" s="23">
        <f t="shared" ref="M84:M92" si="6">K84+L84</f>
        <v>2100</v>
      </c>
      <c r="N84" s="23">
        <v>3600</v>
      </c>
      <c r="O84" s="23">
        <v>3600</v>
      </c>
      <c r="P84" s="24">
        <f t="shared" ref="P84:P92" si="7">O84-K84</f>
        <v>3600</v>
      </c>
      <c r="Q84" s="6"/>
      <c r="R84" s="6"/>
    </row>
    <row r="85" spans="3:18" ht="15" customHeight="1" x14ac:dyDescent="0.25">
      <c r="C85" s="1" t="s">
        <v>268</v>
      </c>
      <c r="F85" s="1" t="s">
        <v>269</v>
      </c>
      <c r="H85" s="72"/>
      <c r="I85" s="97" t="s">
        <v>267</v>
      </c>
      <c r="J85" s="98"/>
      <c r="K85" s="23">
        <v>0</v>
      </c>
      <c r="L85" s="23">
        <v>16379.19</v>
      </c>
      <c r="M85" s="23">
        <f t="shared" si="6"/>
        <v>16379.19</v>
      </c>
      <c r="N85" s="23">
        <v>16379.19</v>
      </c>
      <c r="O85" s="23">
        <v>16379.19</v>
      </c>
      <c r="P85" s="24">
        <f t="shared" si="7"/>
        <v>16379.19</v>
      </c>
      <c r="Q85" s="6"/>
      <c r="R85" s="6"/>
    </row>
    <row r="86" spans="3:18" ht="15" customHeight="1" x14ac:dyDescent="0.25">
      <c r="C86" s="1" t="s">
        <v>270</v>
      </c>
      <c r="F86" s="1" t="s">
        <v>271</v>
      </c>
      <c r="H86" s="72"/>
      <c r="I86" s="97" t="s">
        <v>83</v>
      </c>
      <c r="J86" s="98"/>
      <c r="K86" s="23">
        <v>0</v>
      </c>
      <c r="L86" s="23">
        <v>1930.57</v>
      </c>
      <c r="M86" s="23">
        <f t="shared" si="6"/>
        <v>1930.57</v>
      </c>
      <c r="N86" s="23">
        <v>5014.42</v>
      </c>
      <c r="O86" s="23">
        <v>5014.42</v>
      </c>
      <c r="P86" s="24">
        <f t="shared" si="7"/>
        <v>5014.42</v>
      </c>
      <c r="Q86" s="6"/>
      <c r="R86" s="6"/>
    </row>
    <row r="87" spans="3:18" ht="15" customHeight="1" x14ac:dyDescent="0.25">
      <c r="C87" s="1" t="s">
        <v>272</v>
      </c>
      <c r="F87" s="1" t="s">
        <v>273</v>
      </c>
      <c r="H87" s="72"/>
      <c r="I87" s="97" t="s">
        <v>289</v>
      </c>
      <c r="J87" s="98"/>
      <c r="K87" s="23">
        <v>0</v>
      </c>
      <c r="L87" s="23">
        <v>915</v>
      </c>
      <c r="M87" s="23">
        <f t="shared" si="6"/>
        <v>915</v>
      </c>
      <c r="N87" s="23">
        <v>915</v>
      </c>
      <c r="O87" s="23">
        <v>915</v>
      </c>
      <c r="P87" s="24">
        <f t="shared" si="7"/>
        <v>915</v>
      </c>
      <c r="Q87" s="6"/>
      <c r="R87" s="6"/>
    </row>
    <row r="88" spans="3:18" ht="15" customHeight="1" x14ac:dyDescent="0.25">
      <c r="H88" s="72"/>
      <c r="I88" s="97" t="s">
        <v>274</v>
      </c>
      <c r="J88" s="98"/>
      <c r="K88" s="23">
        <v>0</v>
      </c>
      <c r="L88" s="23">
        <v>0</v>
      </c>
      <c r="M88" s="23">
        <f t="shared" si="6"/>
        <v>0</v>
      </c>
      <c r="N88" s="23">
        <v>0</v>
      </c>
      <c r="O88" s="23">
        <v>0</v>
      </c>
      <c r="P88" s="24">
        <f t="shared" si="7"/>
        <v>0</v>
      </c>
      <c r="Q88" s="6"/>
      <c r="R88" s="6"/>
    </row>
    <row r="89" spans="3:18" ht="15" customHeight="1" x14ac:dyDescent="0.25">
      <c r="H89" s="72"/>
      <c r="I89" s="97" t="s">
        <v>290</v>
      </c>
      <c r="J89" s="98"/>
      <c r="K89" s="23">
        <v>0</v>
      </c>
      <c r="L89" s="23">
        <v>8772</v>
      </c>
      <c r="M89" s="23">
        <f t="shared" si="6"/>
        <v>8772</v>
      </c>
      <c r="N89" s="23">
        <v>7364</v>
      </c>
      <c r="O89" s="23">
        <v>7364</v>
      </c>
      <c r="P89" s="24">
        <f t="shared" si="7"/>
        <v>7364</v>
      </c>
      <c r="Q89" s="6"/>
      <c r="R89" s="6"/>
    </row>
    <row r="90" spans="3:18" ht="15" customHeight="1" x14ac:dyDescent="0.25">
      <c r="H90" s="72"/>
      <c r="I90" s="97" t="s">
        <v>18</v>
      </c>
      <c r="J90" s="98"/>
      <c r="K90" s="23">
        <v>0</v>
      </c>
      <c r="L90" s="23">
        <v>153007.19</v>
      </c>
      <c r="M90" s="23"/>
      <c r="N90" s="23">
        <v>201576.95999999999</v>
      </c>
      <c r="O90" s="23">
        <v>201576.95999999999</v>
      </c>
      <c r="P90" s="24"/>
      <c r="Q90" s="6"/>
      <c r="R90" s="6"/>
    </row>
    <row r="91" spans="3:18" ht="15" customHeight="1" x14ac:dyDescent="0.25">
      <c r="C91" s="1" t="s">
        <v>275</v>
      </c>
      <c r="F91" s="1" t="s">
        <v>276</v>
      </c>
      <c r="H91" s="72"/>
      <c r="I91" s="97" t="s">
        <v>291</v>
      </c>
      <c r="J91" s="98"/>
      <c r="K91" s="23">
        <v>0</v>
      </c>
      <c r="L91" s="23">
        <v>0</v>
      </c>
      <c r="M91" s="23">
        <f t="shared" si="6"/>
        <v>0</v>
      </c>
      <c r="N91" s="23">
        <v>46980</v>
      </c>
      <c r="O91" s="23">
        <v>46980</v>
      </c>
      <c r="P91" s="24">
        <f t="shared" si="7"/>
        <v>46980</v>
      </c>
      <c r="Q91" s="6"/>
      <c r="R91" s="6"/>
    </row>
    <row r="92" spans="3:18" ht="15" customHeight="1" x14ac:dyDescent="0.25">
      <c r="C92" s="1" t="s">
        <v>277</v>
      </c>
      <c r="F92" s="1" t="s">
        <v>278</v>
      </c>
      <c r="H92" s="8"/>
      <c r="I92" s="93" t="s">
        <v>279</v>
      </c>
      <c r="J92" s="94"/>
      <c r="K92" s="23">
        <v>0</v>
      </c>
      <c r="L92" s="23">
        <v>0</v>
      </c>
      <c r="M92" s="23">
        <f t="shared" si="6"/>
        <v>0</v>
      </c>
      <c r="N92" s="23">
        <v>16580</v>
      </c>
      <c r="O92" s="23">
        <v>16580</v>
      </c>
      <c r="P92" s="24">
        <f t="shared" si="7"/>
        <v>16580</v>
      </c>
      <c r="Q92" s="6"/>
      <c r="R92" s="6"/>
    </row>
    <row r="93" spans="3:18" ht="36.75" customHeight="1" x14ac:dyDescent="0.25">
      <c r="H93" s="103" t="s">
        <v>85</v>
      </c>
      <c r="I93" s="104"/>
      <c r="J93" s="105"/>
      <c r="K93" s="34">
        <f>SUM(K94)</f>
        <v>36000000</v>
      </c>
      <c r="L93" s="34">
        <f>SUM(L94)</f>
        <v>1700356</v>
      </c>
      <c r="M93" s="34">
        <f t="shared" ref="M93:P93" si="8">SUM(M94)</f>
        <v>37700356</v>
      </c>
      <c r="N93" s="34">
        <f t="shared" si="8"/>
        <v>59005304</v>
      </c>
      <c r="O93" s="34">
        <f t="shared" si="8"/>
        <v>59005304</v>
      </c>
      <c r="P93" s="35">
        <f t="shared" si="8"/>
        <v>23005304</v>
      </c>
      <c r="Q93" s="6"/>
      <c r="R93" s="6"/>
    </row>
    <row r="94" spans="3:18" ht="15" customHeight="1" x14ac:dyDescent="0.25">
      <c r="C94" s="28" t="s">
        <v>280</v>
      </c>
      <c r="F94" s="1" t="s">
        <v>281</v>
      </c>
      <c r="G94" s="1">
        <v>730197</v>
      </c>
      <c r="H94" s="8"/>
      <c r="I94" s="93" t="s">
        <v>84</v>
      </c>
      <c r="J94" s="94"/>
      <c r="K94" s="23">
        <v>36000000</v>
      </c>
      <c r="L94" s="23">
        <v>1700356</v>
      </c>
      <c r="M94" s="23">
        <f t="shared" ref="M94:M97" si="9">K94+L94</f>
        <v>37700356</v>
      </c>
      <c r="N94" s="23">
        <v>59005304</v>
      </c>
      <c r="O94" s="23">
        <v>59005304</v>
      </c>
      <c r="P94" s="24">
        <f t="shared" ref="P94" si="10">O94-K94</f>
        <v>23005304</v>
      </c>
      <c r="Q94" s="6"/>
    </row>
    <row r="95" spans="3:18" ht="25.5" customHeight="1" x14ac:dyDescent="0.25">
      <c r="H95" s="95" t="s">
        <v>86</v>
      </c>
      <c r="I95" s="96"/>
      <c r="J95" s="96"/>
      <c r="K95" s="34">
        <f>SUM(K96:K97)</f>
        <v>235000000</v>
      </c>
      <c r="L95" s="34">
        <f t="shared" ref="L95:P95" si="11">SUM(L96:L97)</f>
        <v>-151924192.55000001</v>
      </c>
      <c r="M95" s="34">
        <f t="shared" si="11"/>
        <v>83075807.449999988</v>
      </c>
      <c r="N95" s="34">
        <f t="shared" si="11"/>
        <v>39828362</v>
      </c>
      <c r="O95" s="34">
        <f t="shared" si="11"/>
        <v>39828362</v>
      </c>
      <c r="P95" s="34">
        <f t="shared" si="11"/>
        <v>-195171638</v>
      </c>
      <c r="Q95" s="6"/>
    </row>
    <row r="96" spans="3:18" ht="25.5" customHeight="1" x14ac:dyDescent="0.25">
      <c r="H96" s="71"/>
      <c r="I96" s="93" t="s">
        <v>286</v>
      </c>
      <c r="J96" s="94"/>
      <c r="K96" s="23">
        <v>200000000</v>
      </c>
      <c r="L96" s="23">
        <v>-151924192.55000001</v>
      </c>
      <c r="M96" s="23">
        <f t="shared" si="9"/>
        <v>48075807.449999988</v>
      </c>
      <c r="N96" s="23">
        <v>0</v>
      </c>
      <c r="O96" s="23">
        <v>0</v>
      </c>
      <c r="P96" s="24">
        <f t="shared" ref="P96:P97" si="12">O96-K96</f>
        <v>-200000000</v>
      </c>
      <c r="Q96" s="6"/>
    </row>
    <row r="97" spans="3:17" ht="25.5" customHeight="1" x14ac:dyDescent="0.25">
      <c r="C97" s="28" t="s">
        <v>282</v>
      </c>
      <c r="F97" s="1" t="s">
        <v>283</v>
      </c>
      <c r="G97" s="1">
        <v>9301</v>
      </c>
      <c r="H97" s="8"/>
      <c r="I97" s="93" t="s">
        <v>87</v>
      </c>
      <c r="J97" s="94"/>
      <c r="K97" s="23">
        <v>35000000</v>
      </c>
      <c r="L97" s="23">
        <v>0</v>
      </c>
      <c r="M97" s="23">
        <f t="shared" si="9"/>
        <v>35000000</v>
      </c>
      <c r="N97" s="23">
        <v>39828362</v>
      </c>
      <c r="O97" s="23">
        <v>39828362</v>
      </c>
      <c r="P97" s="24">
        <f t="shared" si="12"/>
        <v>4828362</v>
      </c>
      <c r="Q97" s="6"/>
    </row>
    <row r="98" spans="3:17" ht="15" customHeight="1" x14ac:dyDescent="0.25">
      <c r="H98" s="95" t="s">
        <v>88</v>
      </c>
      <c r="I98" s="96"/>
      <c r="J98" s="96"/>
      <c r="K98" s="16">
        <v>0</v>
      </c>
      <c r="L98" s="23">
        <v>0</v>
      </c>
      <c r="M98" s="18">
        <v>0</v>
      </c>
      <c r="N98" s="23">
        <v>0</v>
      </c>
      <c r="O98" s="16">
        <v>0</v>
      </c>
      <c r="P98" s="20">
        <f>O98-K98</f>
        <v>0</v>
      </c>
    </row>
    <row r="99" spans="3:17" s="36" customFormat="1" ht="11.25" customHeight="1" thickBot="1" x14ac:dyDescent="0.3">
      <c r="C99" s="1"/>
      <c r="H99" s="37"/>
      <c r="I99" s="38"/>
      <c r="J99" s="39"/>
      <c r="K99" s="40"/>
      <c r="L99" s="40"/>
      <c r="M99" s="40"/>
      <c r="N99" s="40"/>
      <c r="O99" s="40"/>
      <c r="P99" s="41"/>
    </row>
    <row r="100" spans="3:17" s="36" customFormat="1" ht="20.25" customHeight="1" x14ac:dyDescent="0.25">
      <c r="C100" s="1"/>
      <c r="H100" s="42"/>
      <c r="I100" s="114" t="s">
        <v>89</v>
      </c>
      <c r="J100" s="115"/>
      <c r="K100" s="43">
        <f>K8+K11+K12+K17+K93+K95+K98</f>
        <v>876512843.9799999</v>
      </c>
      <c r="L100" s="43">
        <f>L8+L11+L12+L17+L93+L95+L98</f>
        <v>269056745.82999974</v>
      </c>
      <c r="M100" s="43">
        <f>M8+M11+M12+M17+M93+M95+M98</f>
        <v>1145416582.6200004</v>
      </c>
      <c r="N100" s="43">
        <f>N8+N11+N12+N17+N93+N95+N98</f>
        <v>866951419.39999974</v>
      </c>
      <c r="O100" s="44">
        <f>O8+O11+O12+O17+O93+O95+O98</f>
        <v>866951419.39999974</v>
      </c>
      <c r="P100" s="116">
        <f>+N100-O100</f>
        <v>0</v>
      </c>
    </row>
    <row r="101" spans="3:17" s="36" customFormat="1" ht="12.75" customHeight="1" thickBot="1" x14ac:dyDescent="0.3">
      <c r="H101" s="45"/>
      <c r="I101" s="46"/>
      <c r="J101" s="46"/>
      <c r="K101" s="47"/>
      <c r="L101" s="47"/>
      <c r="M101" s="47"/>
      <c r="N101" s="118" t="s">
        <v>90</v>
      </c>
      <c r="O101" s="119"/>
      <c r="P101" s="117"/>
    </row>
    <row r="102" spans="3:17" s="36" customFormat="1" ht="15" customHeight="1" x14ac:dyDescent="0.25">
      <c r="H102" s="79" t="s">
        <v>287</v>
      </c>
      <c r="I102" s="80"/>
      <c r="J102" s="81"/>
      <c r="K102" s="106" t="s">
        <v>1</v>
      </c>
      <c r="L102" s="107"/>
      <c r="M102" s="107"/>
      <c r="N102" s="107"/>
      <c r="O102" s="108"/>
      <c r="P102" s="109" t="s">
        <v>2</v>
      </c>
    </row>
    <row r="103" spans="3:17" s="36" customFormat="1" ht="24" x14ac:dyDescent="0.25">
      <c r="H103" s="82"/>
      <c r="I103" s="83"/>
      <c r="J103" s="84"/>
      <c r="K103" s="48" t="s">
        <v>3</v>
      </c>
      <c r="L103" s="49" t="s">
        <v>91</v>
      </c>
      <c r="M103" s="48" t="s">
        <v>5</v>
      </c>
      <c r="N103" s="48" t="s">
        <v>6</v>
      </c>
      <c r="O103" s="48" t="s">
        <v>7</v>
      </c>
      <c r="P103" s="110"/>
    </row>
    <row r="104" spans="3:17" s="36" customFormat="1" ht="14.25" customHeight="1" thickBot="1" x14ac:dyDescent="0.3">
      <c r="H104" s="85"/>
      <c r="I104" s="86"/>
      <c r="J104" s="87"/>
      <c r="K104" s="50" t="s">
        <v>92</v>
      </c>
      <c r="L104" s="50" t="s">
        <v>8</v>
      </c>
      <c r="M104" s="50" t="s">
        <v>9</v>
      </c>
      <c r="N104" s="50" t="s">
        <v>10</v>
      </c>
      <c r="O104" s="50" t="s">
        <v>11</v>
      </c>
      <c r="P104" s="51" t="s">
        <v>12</v>
      </c>
    </row>
    <row r="105" spans="3:17" s="36" customFormat="1" ht="24" customHeight="1" x14ac:dyDescent="0.25">
      <c r="H105" s="111" t="s">
        <v>93</v>
      </c>
      <c r="I105" s="112"/>
      <c r="J105" s="113"/>
      <c r="K105" s="52">
        <f t="shared" ref="K105:P105" si="13">K106+K107+K108+K109+K110+K111+K112+K113</f>
        <v>0</v>
      </c>
      <c r="L105" s="52">
        <f t="shared" si="13"/>
        <v>0</v>
      </c>
      <c r="M105" s="52">
        <f t="shared" si="13"/>
        <v>0</v>
      </c>
      <c r="N105" s="52">
        <f t="shared" si="13"/>
        <v>0</v>
      </c>
      <c r="O105" s="52">
        <f t="shared" si="13"/>
        <v>0</v>
      </c>
      <c r="P105" s="53">
        <f t="shared" si="13"/>
        <v>0</v>
      </c>
    </row>
    <row r="106" spans="3:17" s="36" customFormat="1" x14ac:dyDescent="0.25">
      <c r="H106" s="29"/>
      <c r="I106" s="97" t="s">
        <v>13</v>
      </c>
      <c r="J106" s="98"/>
      <c r="K106" s="54"/>
      <c r="L106" s="55">
        <v>0</v>
      </c>
      <c r="M106" s="23">
        <f t="shared" ref="M106:M113" si="14">K106+L106</f>
        <v>0</v>
      </c>
      <c r="N106" s="56">
        <v>0</v>
      </c>
      <c r="O106" s="56">
        <v>0</v>
      </c>
      <c r="P106" s="24">
        <f t="shared" ref="P106:P113" si="15">O106-K106</f>
        <v>0</v>
      </c>
    </row>
    <row r="107" spans="3:17" s="36" customFormat="1" ht="15" customHeight="1" x14ac:dyDescent="0.25">
      <c r="H107" s="29"/>
      <c r="I107" s="97" t="s">
        <v>14</v>
      </c>
      <c r="J107" s="98"/>
      <c r="K107" s="54"/>
      <c r="L107" s="55">
        <v>0</v>
      </c>
      <c r="M107" s="23">
        <f t="shared" si="14"/>
        <v>0</v>
      </c>
      <c r="N107" s="56">
        <v>0</v>
      </c>
      <c r="O107" s="56">
        <v>0</v>
      </c>
      <c r="P107" s="24">
        <f t="shared" si="15"/>
        <v>0</v>
      </c>
    </row>
    <row r="108" spans="3:17" s="36" customFormat="1" ht="15" customHeight="1" x14ac:dyDescent="0.25">
      <c r="H108" s="29"/>
      <c r="I108" s="97" t="s">
        <v>15</v>
      </c>
      <c r="J108" s="98"/>
      <c r="K108" s="54"/>
      <c r="L108" s="55">
        <v>0</v>
      </c>
      <c r="M108" s="23">
        <f t="shared" si="14"/>
        <v>0</v>
      </c>
      <c r="N108" s="56">
        <v>0</v>
      </c>
      <c r="O108" s="56">
        <v>0</v>
      </c>
      <c r="P108" s="24">
        <f t="shared" si="15"/>
        <v>0</v>
      </c>
    </row>
    <row r="109" spans="3:17" s="36" customFormat="1" x14ac:dyDescent="0.25">
      <c r="H109" s="29"/>
      <c r="I109" s="97" t="s">
        <v>16</v>
      </c>
      <c r="J109" s="98"/>
      <c r="K109" s="54"/>
      <c r="L109" s="55">
        <v>0</v>
      </c>
      <c r="M109" s="23">
        <f t="shared" si="14"/>
        <v>0</v>
      </c>
      <c r="N109" s="56">
        <v>0</v>
      </c>
      <c r="O109" s="56">
        <v>0</v>
      </c>
      <c r="P109" s="24">
        <f t="shared" si="15"/>
        <v>0</v>
      </c>
    </row>
    <row r="110" spans="3:17" s="36" customFormat="1" x14ac:dyDescent="0.25">
      <c r="H110" s="29"/>
      <c r="I110" s="97" t="s">
        <v>94</v>
      </c>
      <c r="J110" s="98"/>
      <c r="K110" s="54"/>
      <c r="L110" s="55">
        <v>0</v>
      </c>
      <c r="M110" s="23">
        <f t="shared" si="14"/>
        <v>0</v>
      </c>
      <c r="N110" s="56">
        <v>0</v>
      </c>
      <c r="O110" s="56">
        <v>0</v>
      </c>
      <c r="P110" s="24">
        <f t="shared" si="15"/>
        <v>0</v>
      </c>
    </row>
    <row r="111" spans="3:17" s="36" customFormat="1" ht="15" customHeight="1" x14ac:dyDescent="0.25">
      <c r="H111" s="29"/>
      <c r="I111" s="97" t="s">
        <v>95</v>
      </c>
      <c r="J111" s="98"/>
      <c r="K111" s="54"/>
      <c r="L111" s="55">
        <v>0</v>
      </c>
      <c r="M111" s="23">
        <f t="shared" si="14"/>
        <v>0</v>
      </c>
      <c r="N111" s="56">
        <v>0</v>
      </c>
      <c r="O111" s="56">
        <v>0</v>
      </c>
      <c r="P111" s="24">
        <f t="shared" si="15"/>
        <v>0</v>
      </c>
    </row>
    <row r="112" spans="3:17" s="36" customFormat="1" ht="38.25" customHeight="1" x14ac:dyDescent="0.25">
      <c r="H112" s="29"/>
      <c r="I112" s="97" t="s">
        <v>96</v>
      </c>
      <c r="J112" s="98"/>
      <c r="K112" s="54"/>
      <c r="L112" s="55">
        <v>0</v>
      </c>
      <c r="M112" s="23">
        <f t="shared" si="14"/>
        <v>0</v>
      </c>
      <c r="N112" s="56">
        <v>0</v>
      </c>
      <c r="O112" s="56">
        <v>0</v>
      </c>
      <c r="P112" s="24">
        <f t="shared" si="15"/>
        <v>0</v>
      </c>
    </row>
    <row r="113" spans="8:16" s="36" customFormat="1" ht="23.25" customHeight="1" x14ac:dyDescent="0.25">
      <c r="H113" s="29"/>
      <c r="I113" s="97" t="s">
        <v>86</v>
      </c>
      <c r="J113" s="98"/>
      <c r="K113" s="54"/>
      <c r="L113" s="55">
        <v>0</v>
      </c>
      <c r="M113" s="23">
        <f t="shared" si="14"/>
        <v>0</v>
      </c>
      <c r="N113" s="56">
        <v>0</v>
      </c>
      <c r="O113" s="56">
        <v>0</v>
      </c>
      <c r="P113" s="24">
        <f t="shared" si="15"/>
        <v>0</v>
      </c>
    </row>
    <row r="114" spans="8:16" s="36" customFormat="1" ht="59.25" customHeight="1" x14ac:dyDescent="0.25">
      <c r="H114" s="120" t="s">
        <v>97</v>
      </c>
      <c r="I114" s="121"/>
      <c r="J114" s="122"/>
      <c r="K114" s="57">
        <f>SUM(K116,K120,K198)</f>
        <v>840512843.9799999</v>
      </c>
      <c r="L114" s="57">
        <f t="shared" ref="L114:O114" si="16">SUM(L116,L120,L198)</f>
        <v>267356389.82999974</v>
      </c>
      <c r="M114" s="57">
        <f t="shared" si="16"/>
        <v>1107716226.6200004</v>
      </c>
      <c r="N114" s="57">
        <f>SUM(N116,N120,N198)</f>
        <v>807946115.39999974</v>
      </c>
      <c r="O114" s="57">
        <f t="shared" si="16"/>
        <v>807946115.39999974</v>
      </c>
      <c r="P114" s="57">
        <f>SUM(P116,P120,P198)</f>
        <v>167231694.46000007</v>
      </c>
    </row>
    <row r="115" spans="8:16" ht="15" customHeight="1" x14ac:dyDescent="0.25">
      <c r="H115" s="29"/>
      <c r="I115" s="97" t="s">
        <v>14</v>
      </c>
      <c r="J115" s="98"/>
      <c r="K115" s="54">
        <v>0</v>
      </c>
      <c r="L115" s="55">
        <v>0</v>
      </c>
      <c r="M115" s="23">
        <f>+K115+L115</f>
        <v>0</v>
      </c>
      <c r="N115" s="56">
        <v>0</v>
      </c>
      <c r="O115" s="56">
        <v>0</v>
      </c>
      <c r="P115" s="24">
        <f>+O115-K115</f>
        <v>0</v>
      </c>
    </row>
    <row r="116" spans="8:16" x14ac:dyDescent="0.25">
      <c r="H116" s="29"/>
      <c r="I116" s="97" t="s">
        <v>98</v>
      </c>
      <c r="J116" s="98"/>
      <c r="K116" s="54">
        <f>SUM(K117:K119)</f>
        <v>110000</v>
      </c>
      <c r="L116" s="54">
        <f t="shared" ref="L116:P116" si="17">SUM(L117:L119)</f>
        <v>-11002</v>
      </c>
      <c r="M116" s="54">
        <f t="shared" si="17"/>
        <v>98998</v>
      </c>
      <c r="N116" s="54">
        <f t="shared" si="17"/>
        <v>1407683.1600000001</v>
      </c>
      <c r="O116" s="54">
        <f t="shared" si="17"/>
        <v>1407683.1600000001</v>
      </c>
      <c r="P116" s="54">
        <f t="shared" si="17"/>
        <v>1297683.1600000001</v>
      </c>
    </row>
    <row r="117" spans="8:16" ht="15" customHeight="1" x14ac:dyDescent="0.25">
      <c r="H117" s="29"/>
      <c r="I117" s="97" t="s">
        <v>18</v>
      </c>
      <c r="J117" s="98"/>
      <c r="K117" s="54">
        <v>11002</v>
      </c>
      <c r="L117" s="54">
        <v>-11002</v>
      </c>
      <c r="M117" s="23">
        <f t="shared" ref="M117:M181" si="18">+K117+L117</f>
        <v>0</v>
      </c>
      <c r="N117" s="54">
        <v>0</v>
      </c>
      <c r="O117" s="54">
        <v>0</v>
      </c>
      <c r="P117" s="24">
        <f t="shared" ref="P117:P181" si="19">+O117-K117</f>
        <v>-11002</v>
      </c>
    </row>
    <row r="118" spans="8:16" ht="15" customHeight="1" x14ac:dyDescent="0.25">
      <c r="H118" s="29"/>
      <c r="I118" s="97" t="s">
        <v>19</v>
      </c>
      <c r="J118" s="98"/>
      <c r="K118" s="54">
        <v>11002</v>
      </c>
      <c r="L118" s="54">
        <v>0</v>
      </c>
      <c r="M118" s="23">
        <f t="shared" si="18"/>
        <v>11002</v>
      </c>
      <c r="N118" s="54">
        <v>530032.54</v>
      </c>
      <c r="O118" s="54">
        <v>530032.54</v>
      </c>
      <c r="P118" s="24">
        <f t="shared" si="19"/>
        <v>519030.54000000004</v>
      </c>
    </row>
    <row r="119" spans="8:16" ht="15" customHeight="1" x14ac:dyDescent="0.25">
      <c r="H119" s="29"/>
      <c r="I119" s="97" t="s">
        <v>20</v>
      </c>
      <c r="J119" s="98"/>
      <c r="K119" s="54">
        <v>87996</v>
      </c>
      <c r="L119" s="54">
        <v>0</v>
      </c>
      <c r="M119" s="23">
        <f t="shared" si="18"/>
        <v>87996</v>
      </c>
      <c r="N119" s="54">
        <v>877650.62</v>
      </c>
      <c r="O119" s="54">
        <v>877650.62</v>
      </c>
      <c r="P119" s="24">
        <f t="shared" si="19"/>
        <v>789654.62</v>
      </c>
    </row>
    <row r="120" spans="8:16" ht="26.25" customHeight="1" x14ac:dyDescent="0.25">
      <c r="H120" s="29"/>
      <c r="I120" s="97" t="s">
        <v>99</v>
      </c>
      <c r="J120" s="98"/>
      <c r="K120" s="54">
        <f>SUM(K121:K195)</f>
        <v>605402843.9799999</v>
      </c>
      <c r="L120" s="54">
        <f t="shared" ref="L120:P120" si="20">SUM(L121:L195)</f>
        <v>419291584.37999976</v>
      </c>
      <c r="M120" s="54">
        <f t="shared" si="20"/>
        <v>1024541421.1700004</v>
      </c>
      <c r="N120" s="54">
        <f t="shared" si="20"/>
        <v>766710070.23999977</v>
      </c>
      <c r="O120" s="54">
        <f t="shared" si="20"/>
        <v>766710070.23999977</v>
      </c>
      <c r="P120" s="54">
        <f t="shared" si="20"/>
        <v>161105649.30000007</v>
      </c>
    </row>
    <row r="121" spans="8:16" ht="15" customHeight="1" x14ac:dyDescent="0.25">
      <c r="H121" s="29"/>
      <c r="I121" s="97" t="s">
        <v>23</v>
      </c>
      <c r="J121" s="98"/>
      <c r="K121" s="54">
        <v>228466862.22999999</v>
      </c>
      <c r="L121" s="54">
        <v>274745984.41000003</v>
      </c>
      <c r="M121" s="23">
        <f t="shared" si="18"/>
        <v>503212846.63999999</v>
      </c>
      <c r="N121" s="54">
        <v>377159102.00999999</v>
      </c>
      <c r="O121" s="54">
        <v>377159102.00999999</v>
      </c>
      <c r="P121" s="24">
        <f t="shared" si="19"/>
        <v>148692239.78</v>
      </c>
    </row>
    <row r="122" spans="8:16" ht="15" customHeight="1" x14ac:dyDescent="0.25">
      <c r="H122" s="29"/>
      <c r="I122" s="97" t="s">
        <v>24</v>
      </c>
      <c r="J122" s="98"/>
      <c r="K122" s="54">
        <v>238659498.28</v>
      </c>
      <c r="L122" s="54">
        <v>79095722.700000003</v>
      </c>
      <c r="M122" s="23">
        <f t="shared" si="18"/>
        <v>317755220.98000002</v>
      </c>
      <c r="N122" s="54">
        <v>227024049.78999999</v>
      </c>
      <c r="O122" s="54">
        <v>227024049.79000002</v>
      </c>
      <c r="P122" s="24">
        <f t="shared" si="19"/>
        <v>-11635448.48999998</v>
      </c>
    </row>
    <row r="123" spans="8:16" ht="15" customHeight="1" x14ac:dyDescent="0.25">
      <c r="H123" s="29"/>
      <c r="I123" s="97" t="s">
        <v>25</v>
      </c>
      <c r="J123" s="98"/>
      <c r="K123" s="54">
        <v>38536579.170000002</v>
      </c>
      <c r="L123" s="54">
        <v>28014808.84</v>
      </c>
      <c r="M123" s="23">
        <f t="shared" si="18"/>
        <v>66551388.010000005</v>
      </c>
      <c r="N123" s="54">
        <v>46277942.340000004</v>
      </c>
      <c r="O123" s="54">
        <v>46277942.340000004</v>
      </c>
      <c r="P123" s="24">
        <f t="shared" si="19"/>
        <v>7741363.1700000018</v>
      </c>
    </row>
    <row r="124" spans="8:16" ht="15" customHeight="1" x14ac:dyDescent="0.25">
      <c r="H124" s="29"/>
      <c r="I124" s="97" t="s">
        <v>26</v>
      </c>
      <c r="J124" s="98"/>
      <c r="K124" s="54">
        <v>40255818.979999997</v>
      </c>
      <c r="L124" s="54">
        <v>12949361.25</v>
      </c>
      <c r="M124" s="23">
        <f t="shared" si="18"/>
        <v>53205180.229999997</v>
      </c>
      <c r="N124" s="54">
        <v>37614687.269999996</v>
      </c>
      <c r="O124" s="54">
        <v>37614687.269999996</v>
      </c>
      <c r="P124" s="24">
        <f t="shared" si="19"/>
        <v>-2641131.7100000009</v>
      </c>
    </row>
    <row r="125" spans="8:16" ht="15" customHeight="1" x14ac:dyDescent="0.25">
      <c r="H125" s="29"/>
      <c r="I125" s="97" t="s">
        <v>27</v>
      </c>
      <c r="J125" s="98"/>
      <c r="K125" s="54">
        <v>16884085.32</v>
      </c>
      <c r="L125" s="54">
        <v>6683303.6900000004</v>
      </c>
      <c r="M125" s="23">
        <f t="shared" si="18"/>
        <v>23567389.010000002</v>
      </c>
      <c r="N125" s="54">
        <v>16198339.529999999</v>
      </c>
      <c r="O125" s="54">
        <v>16198339.529999999</v>
      </c>
      <c r="P125" s="24">
        <f t="shared" si="19"/>
        <v>-685745.79000000097</v>
      </c>
    </row>
    <row r="126" spans="8:16" ht="15" customHeight="1" x14ac:dyDescent="0.25">
      <c r="H126" s="29"/>
      <c r="I126" s="97" t="s">
        <v>139</v>
      </c>
      <c r="J126" s="98"/>
      <c r="K126" s="54">
        <v>0</v>
      </c>
      <c r="L126" s="54">
        <v>448759.72</v>
      </c>
      <c r="M126" s="23">
        <f t="shared" si="18"/>
        <v>448759.72</v>
      </c>
      <c r="N126" s="54">
        <v>541055.25</v>
      </c>
      <c r="O126" s="54">
        <v>541055.25</v>
      </c>
      <c r="P126" s="24">
        <f t="shared" si="19"/>
        <v>541055.25</v>
      </c>
    </row>
    <row r="127" spans="8:16" ht="15" customHeight="1" x14ac:dyDescent="0.25">
      <c r="H127" s="29"/>
      <c r="I127" s="97" t="s">
        <v>28</v>
      </c>
      <c r="J127" s="98"/>
      <c r="K127" s="54">
        <v>1174020.1399999999</v>
      </c>
      <c r="L127" s="54">
        <v>1014319.59</v>
      </c>
      <c r="M127" s="23">
        <f t="shared" si="18"/>
        <v>2188339.73</v>
      </c>
      <c r="N127" s="54">
        <v>1814085.57</v>
      </c>
      <c r="O127" s="54">
        <v>1814085.57</v>
      </c>
      <c r="P127" s="24">
        <f t="shared" si="19"/>
        <v>640065.43000000017</v>
      </c>
    </row>
    <row r="128" spans="8:16" ht="15" customHeight="1" x14ac:dyDescent="0.25">
      <c r="H128" s="29"/>
      <c r="I128" s="97" t="s">
        <v>29</v>
      </c>
      <c r="J128" s="98"/>
      <c r="K128" s="54">
        <v>1174020.1499999999</v>
      </c>
      <c r="L128" s="54">
        <v>66359.289999999921</v>
      </c>
      <c r="M128" s="23">
        <f t="shared" si="18"/>
        <v>1240379.44</v>
      </c>
      <c r="N128" s="54">
        <v>36882.51</v>
      </c>
      <c r="O128" s="54">
        <v>36882.51</v>
      </c>
      <c r="P128" s="24">
        <f t="shared" si="19"/>
        <v>-1137137.6399999999</v>
      </c>
    </row>
    <row r="129" spans="8:16" ht="15" customHeight="1" x14ac:dyDescent="0.25">
      <c r="H129" s="29"/>
      <c r="I129" s="97" t="s">
        <v>30</v>
      </c>
      <c r="J129" s="98"/>
      <c r="K129" s="54">
        <v>513872.79</v>
      </c>
      <c r="L129" s="54">
        <v>0</v>
      </c>
      <c r="M129" s="23">
        <f t="shared" si="18"/>
        <v>513872.79</v>
      </c>
      <c r="N129" s="54">
        <v>341538.12</v>
      </c>
      <c r="O129" s="54">
        <v>341538.12</v>
      </c>
      <c r="P129" s="24">
        <f t="shared" si="19"/>
        <v>-172334.66999999998</v>
      </c>
    </row>
    <row r="130" spans="8:16" ht="15" customHeight="1" x14ac:dyDescent="0.25">
      <c r="H130" s="29"/>
      <c r="I130" s="97" t="s">
        <v>31</v>
      </c>
      <c r="J130" s="98"/>
      <c r="K130" s="54">
        <v>513872.79</v>
      </c>
      <c r="L130" s="54">
        <v>0</v>
      </c>
      <c r="M130" s="23">
        <f t="shared" si="18"/>
        <v>513872.79</v>
      </c>
      <c r="N130" s="54">
        <v>3862</v>
      </c>
      <c r="O130" s="54">
        <v>3862</v>
      </c>
      <c r="P130" s="24">
        <f t="shared" si="19"/>
        <v>-510010.79</v>
      </c>
    </row>
    <row r="131" spans="8:16" ht="15" customHeight="1" x14ac:dyDescent="0.25">
      <c r="H131" s="29"/>
      <c r="I131" s="97" t="s">
        <v>32</v>
      </c>
      <c r="J131" s="98"/>
      <c r="K131" s="54">
        <v>2254211.11</v>
      </c>
      <c r="L131" s="54">
        <v>2971536.27</v>
      </c>
      <c r="M131" s="23">
        <f t="shared" si="18"/>
        <v>5225747.38</v>
      </c>
      <c r="N131" s="54">
        <v>6170164.8499999996</v>
      </c>
      <c r="O131" s="54">
        <v>6170164.8499999996</v>
      </c>
      <c r="P131" s="24">
        <f t="shared" si="19"/>
        <v>3915953.7399999998</v>
      </c>
    </row>
    <row r="132" spans="8:16" ht="15" customHeight="1" x14ac:dyDescent="0.25">
      <c r="H132" s="29"/>
      <c r="I132" s="97" t="s">
        <v>33</v>
      </c>
      <c r="J132" s="98"/>
      <c r="K132" s="54">
        <v>360000</v>
      </c>
      <c r="L132" s="54">
        <v>0</v>
      </c>
      <c r="M132" s="23">
        <f t="shared" si="18"/>
        <v>360000</v>
      </c>
      <c r="N132" s="54">
        <v>18891.060000000001</v>
      </c>
      <c r="O132" s="54">
        <v>18891.060000000001</v>
      </c>
      <c r="P132" s="24">
        <f t="shared" si="19"/>
        <v>-341108.94</v>
      </c>
    </row>
    <row r="133" spans="8:16" ht="15" customHeight="1" x14ac:dyDescent="0.25">
      <c r="H133" s="29"/>
      <c r="I133" s="97" t="s">
        <v>154</v>
      </c>
      <c r="J133" s="98"/>
      <c r="K133" s="54">
        <v>0</v>
      </c>
      <c r="L133" s="54">
        <v>0</v>
      </c>
      <c r="M133" s="23">
        <f t="shared" si="18"/>
        <v>0</v>
      </c>
      <c r="N133" s="54">
        <v>1302.8399999999999</v>
      </c>
      <c r="O133" s="54">
        <v>1302.8399999999999</v>
      </c>
      <c r="P133" s="24">
        <f t="shared" si="19"/>
        <v>1302.8399999999999</v>
      </c>
    </row>
    <row r="134" spans="8:16" ht="15" customHeight="1" x14ac:dyDescent="0.25">
      <c r="H134" s="29"/>
      <c r="I134" s="97" t="s">
        <v>157</v>
      </c>
      <c r="J134" s="98"/>
      <c r="K134" s="54">
        <v>0</v>
      </c>
      <c r="L134" s="54">
        <v>1302.8399999999999</v>
      </c>
      <c r="M134" s="23">
        <f t="shared" si="18"/>
        <v>1302.8399999999999</v>
      </c>
      <c r="N134" s="54">
        <v>0</v>
      </c>
      <c r="O134" s="54">
        <v>0</v>
      </c>
      <c r="P134" s="24">
        <f t="shared" si="19"/>
        <v>0</v>
      </c>
    </row>
    <row r="135" spans="8:16" ht="15" customHeight="1" x14ac:dyDescent="0.25">
      <c r="H135" s="29"/>
      <c r="I135" s="97" t="s">
        <v>34</v>
      </c>
      <c r="J135" s="98"/>
      <c r="K135" s="54">
        <v>180000</v>
      </c>
      <c r="L135" s="54">
        <v>0</v>
      </c>
      <c r="M135" s="23">
        <f t="shared" si="18"/>
        <v>180000</v>
      </c>
      <c r="N135" s="54">
        <v>119658.05</v>
      </c>
      <c r="O135" s="54">
        <v>119658.05</v>
      </c>
      <c r="P135" s="24">
        <f t="shared" si="19"/>
        <v>-60341.95</v>
      </c>
    </row>
    <row r="136" spans="8:16" ht="15" customHeight="1" x14ac:dyDescent="0.25">
      <c r="H136" s="29"/>
      <c r="I136" s="97" t="s">
        <v>35</v>
      </c>
      <c r="J136" s="98"/>
      <c r="K136" s="54">
        <v>2400000</v>
      </c>
      <c r="L136" s="54">
        <v>1688839.56</v>
      </c>
      <c r="M136" s="23">
        <f t="shared" si="18"/>
        <v>4088839.56</v>
      </c>
      <c r="N136" s="54">
        <v>3151018.89</v>
      </c>
      <c r="O136" s="54">
        <v>3151018.89</v>
      </c>
      <c r="P136" s="24">
        <f t="shared" si="19"/>
        <v>751018.89000000013</v>
      </c>
    </row>
    <row r="137" spans="8:16" ht="15" customHeight="1" x14ac:dyDescent="0.25">
      <c r="H137" s="29"/>
      <c r="I137" s="97" t="s">
        <v>36</v>
      </c>
      <c r="J137" s="98"/>
      <c r="K137" s="54">
        <v>2400000</v>
      </c>
      <c r="L137" s="54">
        <v>291546.7799999998</v>
      </c>
      <c r="M137" s="23">
        <f t="shared" si="18"/>
        <v>2691546.78</v>
      </c>
      <c r="N137" s="54">
        <v>902343.3</v>
      </c>
      <c r="O137" s="54">
        <v>902343.3</v>
      </c>
      <c r="P137" s="24">
        <f t="shared" si="19"/>
        <v>-1497656.7</v>
      </c>
    </row>
    <row r="138" spans="8:16" ht="15" customHeight="1" x14ac:dyDescent="0.25">
      <c r="H138" s="29"/>
      <c r="I138" s="97" t="s">
        <v>37</v>
      </c>
      <c r="J138" s="98"/>
      <c r="K138" s="54">
        <v>1500000</v>
      </c>
      <c r="L138" s="54">
        <v>1365672.21</v>
      </c>
      <c r="M138" s="23">
        <f t="shared" si="18"/>
        <v>2865672.21</v>
      </c>
      <c r="N138" s="54">
        <v>2088329.04</v>
      </c>
      <c r="O138" s="54">
        <v>2088329.04</v>
      </c>
      <c r="P138" s="24">
        <f t="shared" si="19"/>
        <v>588329.04</v>
      </c>
    </row>
    <row r="139" spans="8:16" ht="15" customHeight="1" x14ac:dyDescent="0.25">
      <c r="H139" s="29"/>
      <c r="I139" s="97" t="s">
        <v>38</v>
      </c>
      <c r="J139" s="98"/>
      <c r="K139" s="54">
        <v>1500000</v>
      </c>
      <c r="L139" s="54">
        <v>215536.28000000003</v>
      </c>
      <c r="M139" s="23">
        <f t="shared" si="18"/>
        <v>1715536.28</v>
      </c>
      <c r="N139" s="54">
        <v>610693.78</v>
      </c>
      <c r="O139" s="54">
        <v>610693.78</v>
      </c>
      <c r="P139" s="24">
        <f t="shared" si="19"/>
        <v>-889306.22</v>
      </c>
    </row>
    <row r="140" spans="8:16" ht="15" customHeight="1" x14ac:dyDescent="0.25">
      <c r="H140" s="29"/>
      <c r="I140" s="97" t="s">
        <v>39</v>
      </c>
      <c r="J140" s="98"/>
      <c r="K140" s="54">
        <v>250000</v>
      </c>
      <c r="L140" s="54">
        <v>44627.58</v>
      </c>
      <c r="M140" s="23">
        <f t="shared" si="18"/>
        <v>294627.58</v>
      </c>
      <c r="N140" s="54">
        <v>277891.95</v>
      </c>
      <c r="O140" s="54">
        <v>277891.95</v>
      </c>
      <c r="P140" s="24">
        <f t="shared" si="19"/>
        <v>27891.950000000012</v>
      </c>
    </row>
    <row r="141" spans="8:16" ht="15" customHeight="1" x14ac:dyDescent="0.25">
      <c r="H141" s="29"/>
      <c r="I141" s="97" t="s">
        <v>285</v>
      </c>
      <c r="J141" s="98"/>
      <c r="K141" s="54">
        <v>0</v>
      </c>
      <c r="L141" s="54">
        <v>3181.49</v>
      </c>
      <c r="M141" s="23">
        <f t="shared" si="18"/>
        <v>3181.49</v>
      </c>
      <c r="N141" s="54">
        <v>18381.29</v>
      </c>
      <c r="O141" s="54">
        <v>18381.29</v>
      </c>
      <c r="P141" s="24">
        <f t="shared" si="19"/>
        <v>18381.29</v>
      </c>
    </row>
    <row r="142" spans="8:16" ht="15" customHeight="1" x14ac:dyDescent="0.25">
      <c r="H142" s="29"/>
      <c r="I142" s="97" t="s">
        <v>40</v>
      </c>
      <c r="J142" s="98"/>
      <c r="K142" s="54">
        <v>240000</v>
      </c>
      <c r="L142" s="54">
        <v>-115913.41</v>
      </c>
      <c r="M142" s="23">
        <f t="shared" si="18"/>
        <v>124086.59</v>
      </c>
      <c r="N142" s="54">
        <v>123448.39</v>
      </c>
      <c r="O142" s="54">
        <v>123448.39</v>
      </c>
      <c r="P142" s="24">
        <f t="shared" si="19"/>
        <v>-116551.61</v>
      </c>
    </row>
    <row r="143" spans="8:16" ht="15" customHeight="1" x14ac:dyDescent="0.25">
      <c r="H143" s="29"/>
      <c r="I143" s="97" t="s">
        <v>41</v>
      </c>
      <c r="J143" s="98"/>
      <c r="K143" s="54">
        <v>4556918.51</v>
      </c>
      <c r="L143" s="54">
        <v>3758127.5300000003</v>
      </c>
      <c r="M143" s="23">
        <f t="shared" si="18"/>
        <v>8315046.04</v>
      </c>
      <c r="N143" s="54">
        <v>8119949.5199999996</v>
      </c>
      <c r="O143" s="54">
        <v>8119949.5199999996</v>
      </c>
      <c r="P143" s="24">
        <f t="shared" si="19"/>
        <v>3563031.01</v>
      </c>
    </row>
    <row r="144" spans="8:16" ht="15" customHeight="1" x14ac:dyDescent="0.25">
      <c r="H144" s="29"/>
      <c r="I144" s="97" t="s">
        <v>42</v>
      </c>
      <c r="J144" s="98"/>
      <c r="K144" s="54">
        <v>370000</v>
      </c>
      <c r="L144" s="54">
        <v>1652637</v>
      </c>
      <c r="M144" s="23">
        <f t="shared" si="18"/>
        <v>2022637</v>
      </c>
      <c r="N144" s="54">
        <v>3175848.14</v>
      </c>
      <c r="O144" s="54">
        <v>3175848.14</v>
      </c>
      <c r="P144" s="24">
        <f t="shared" si="19"/>
        <v>2805848.14</v>
      </c>
    </row>
    <row r="145" spans="8:16" ht="15" customHeight="1" x14ac:dyDescent="0.25">
      <c r="H145" s="29"/>
      <c r="I145" s="97" t="s">
        <v>43</v>
      </c>
      <c r="J145" s="98"/>
      <c r="K145" s="54">
        <v>120000</v>
      </c>
      <c r="L145" s="54">
        <v>130216.32000000001</v>
      </c>
      <c r="M145" s="23">
        <f t="shared" si="18"/>
        <v>250216.32000000001</v>
      </c>
      <c r="N145" s="54">
        <v>349513.88</v>
      </c>
      <c r="O145" s="54">
        <v>349513.88</v>
      </c>
      <c r="P145" s="24">
        <f t="shared" si="19"/>
        <v>229513.88</v>
      </c>
    </row>
    <row r="146" spans="8:16" ht="15" customHeight="1" x14ac:dyDescent="0.25">
      <c r="H146" s="29"/>
      <c r="I146" s="97" t="s">
        <v>44</v>
      </c>
      <c r="J146" s="98"/>
      <c r="K146" s="54">
        <v>115000</v>
      </c>
      <c r="L146" s="54">
        <v>-48022.63</v>
      </c>
      <c r="M146" s="23">
        <f t="shared" si="18"/>
        <v>66977.37</v>
      </c>
      <c r="N146" s="54">
        <v>39233.81</v>
      </c>
      <c r="O146" s="54">
        <v>39233.81</v>
      </c>
      <c r="P146" s="24">
        <f t="shared" si="19"/>
        <v>-75766.19</v>
      </c>
    </row>
    <row r="147" spans="8:16" ht="15" customHeight="1" x14ac:dyDescent="0.25">
      <c r="H147" s="29"/>
      <c r="I147" s="97" t="s">
        <v>45</v>
      </c>
      <c r="J147" s="98"/>
      <c r="K147" s="54">
        <v>115000</v>
      </c>
      <c r="L147" s="54">
        <v>-20000</v>
      </c>
      <c r="M147" s="23">
        <f t="shared" si="18"/>
        <v>95000</v>
      </c>
      <c r="N147" s="54">
        <v>6514.08</v>
      </c>
      <c r="O147" s="54">
        <v>6514.08</v>
      </c>
      <c r="P147" s="24">
        <f t="shared" si="19"/>
        <v>-108485.92</v>
      </c>
    </row>
    <row r="148" spans="8:16" ht="15" customHeight="1" x14ac:dyDescent="0.25">
      <c r="H148" s="29"/>
      <c r="I148" s="97" t="s">
        <v>46</v>
      </c>
      <c r="J148" s="98"/>
      <c r="K148" s="54">
        <v>250000</v>
      </c>
      <c r="L148" s="54">
        <v>1613792.45</v>
      </c>
      <c r="M148" s="23">
        <f t="shared" si="18"/>
        <v>1863792.45</v>
      </c>
      <c r="N148" s="54">
        <v>2882868.84</v>
      </c>
      <c r="O148" s="54">
        <v>2882868.84</v>
      </c>
      <c r="P148" s="24">
        <f t="shared" si="19"/>
        <v>2632868.84</v>
      </c>
    </row>
    <row r="149" spans="8:16" ht="15" customHeight="1" x14ac:dyDescent="0.25">
      <c r="H149" s="29"/>
      <c r="I149" s="97" t="s">
        <v>47</v>
      </c>
      <c r="J149" s="98"/>
      <c r="K149" s="54">
        <v>248284.51</v>
      </c>
      <c r="L149" s="54">
        <v>532838.94999999995</v>
      </c>
      <c r="M149" s="23">
        <f t="shared" si="18"/>
        <v>781123.46</v>
      </c>
      <c r="N149" s="54">
        <v>1182025.3400000001</v>
      </c>
      <c r="O149" s="54">
        <v>1182025.3400000001</v>
      </c>
      <c r="P149" s="24">
        <f t="shared" si="19"/>
        <v>933740.83000000007</v>
      </c>
    </row>
    <row r="150" spans="8:16" ht="15" customHeight="1" x14ac:dyDescent="0.25">
      <c r="H150" s="29"/>
      <c r="I150" s="97" t="s">
        <v>48</v>
      </c>
      <c r="J150" s="98"/>
      <c r="K150" s="54">
        <v>60000</v>
      </c>
      <c r="L150" s="54">
        <v>-1184.119999999999</v>
      </c>
      <c r="M150" s="23">
        <f t="shared" si="18"/>
        <v>58815.880000000005</v>
      </c>
      <c r="N150" s="54">
        <v>45541.440000000002</v>
      </c>
      <c r="O150" s="54">
        <v>45541.440000000002</v>
      </c>
      <c r="P150" s="24">
        <f t="shared" si="19"/>
        <v>-14458.559999999998</v>
      </c>
    </row>
    <row r="151" spans="8:16" ht="15" customHeight="1" x14ac:dyDescent="0.25">
      <c r="H151" s="29"/>
      <c r="I151" s="97" t="s">
        <v>49</v>
      </c>
      <c r="J151" s="98"/>
      <c r="K151" s="54">
        <v>60000</v>
      </c>
      <c r="L151" s="54">
        <v>-19539.79</v>
      </c>
      <c r="M151" s="23">
        <f t="shared" si="18"/>
        <v>40460.21</v>
      </c>
      <c r="N151" s="54">
        <v>24580.080000000002</v>
      </c>
      <c r="O151" s="54">
        <v>24580.080000000002</v>
      </c>
      <c r="P151" s="24">
        <f t="shared" si="19"/>
        <v>-35419.919999999998</v>
      </c>
    </row>
    <row r="152" spans="8:16" ht="15" customHeight="1" x14ac:dyDescent="0.25">
      <c r="H152" s="29"/>
      <c r="I152" s="97" t="s">
        <v>50</v>
      </c>
      <c r="J152" s="98"/>
      <c r="K152" s="54">
        <v>90000</v>
      </c>
      <c r="L152" s="54">
        <v>-37757.449999999997</v>
      </c>
      <c r="M152" s="23">
        <f t="shared" si="18"/>
        <v>52242.55</v>
      </c>
      <c r="N152" s="54">
        <v>14742.55</v>
      </c>
      <c r="O152" s="54">
        <v>14742.55</v>
      </c>
      <c r="P152" s="24">
        <f t="shared" si="19"/>
        <v>-75257.45</v>
      </c>
    </row>
    <row r="153" spans="8:16" ht="15" customHeight="1" x14ac:dyDescent="0.25">
      <c r="H153" s="29"/>
      <c r="I153" s="97" t="s">
        <v>51</v>
      </c>
      <c r="J153" s="98"/>
      <c r="K153" s="54">
        <v>90000</v>
      </c>
      <c r="L153" s="54">
        <v>-44234.97</v>
      </c>
      <c r="M153" s="23">
        <f t="shared" si="18"/>
        <v>45765.03</v>
      </c>
      <c r="N153" s="54">
        <v>8265.0300000000007</v>
      </c>
      <c r="O153" s="54">
        <v>8265.0300000000007</v>
      </c>
      <c r="P153" s="24">
        <f t="shared" si="19"/>
        <v>-81734.97</v>
      </c>
    </row>
    <row r="154" spans="8:16" ht="15" customHeight="1" x14ac:dyDescent="0.25">
      <c r="H154" s="29"/>
      <c r="I154" s="97" t="s">
        <v>52</v>
      </c>
      <c r="J154" s="98"/>
      <c r="K154" s="54">
        <v>420000</v>
      </c>
      <c r="L154" s="54">
        <v>377448.43</v>
      </c>
      <c r="M154" s="23">
        <f t="shared" si="18"/>
        <v>797448.42999999993</v>
      </c>
      <c r="N154" s="54">
        <v>901023.75</v>
      </c>
      <c r="O154" s="54">
        <v>901023.75</v>
      </c>
      <c r="P154" s="24">
        <f t="shared" si="19"/>
        <v>481023.75</v>
      </c>
    </row>
    <row r="155" spans="8:16" ht="15" customHeight="1" x14ac:dyDescent="0.25">
      <c r="H155" s="29"/>
      <c r="I155" s="97" t="s">
        <v>53</v>
      </c>
      <c r="J155" s="98"/>
      <c r="K155" s="54">
        <v>180000</v>
      </c>
      <c r="L155" s="54">
        <v>-80137.989999999991</v>
      </c>
      <c r="M155" s="23">
        <f t="shared" si="18"/>
        <v>99862.010000000009</v>
      </c>
      <c r="N155" s="54">
        <v>41690.050000000003</v>
      </c>
      <c r="O155" s="54">
        <v>41690.050000000003</v>
      </c>
      <c r="P155" s="24">
        <f t="shared" si="19"/>
        <v>-138309.95000000001</v>
      </c>
    </row>
    <row r="156" spans="8:16" ht="15" customHeight="1" x14ac:dyDescent="0.25">
      <c r="H156" s="29"/>
      <c r="I156" s="97" t="s">
        <v>54</v>
      </c>
      <c r="J156" s="98"/>
      <c r="K156" s="54">
        <v>160000</v>
      </c>
      <c r="L156" s="54">
        <v>198881.33000000002</v>
      </c>
      <c r="M156" s="23">
        <f t="shared" si="18"/>
        <v>358881.33</v>
      </c>
      <c r="N156" s="54">
        <v>704733.21</v>
      </c>
      <c r="O156" s="54">
        <v>704733.21</v>
      </c>
      <c r="P156" s="24">
        <f t="shared" si="19"/>
        <v>544733.21</v>
      </c>
    </row>
    <row r="157" spans="8:16" ht="15" customHeight="1" x14ac:dyDescent="0.25">
      <c r="H157" s="29"/>
      <c r="I157" s="97" t="s">
        <v>55</v>
      </c>
      <c r="J157" s="98"/>
      <c r="K157" s="54">
        <v>120000</v>
      </c>
      <c r="L157" s="54">
        <v>-67579.8</v>
      </c>
      <c r="M157" s="23">
        <f t="shared" si="18"/>
        <v>52420.2</v>
      </c>
      <c r="N157" s="54">
        <v>2420.1999999999998</v>
      </c>
      <c r="O157" s="54">
        <v>2420.1999999999998</v>
      </c>
      <c r="P157" s="24">
        <f t="shared" si="19"/>
        <v>-117579.8</v>
      </c>
    </row>
    <row r="158" spans="8:16" ht="15" customHeight="1" x14ac:dyDescent="0.25">
      <c r="H158" s="29"/>
      <c r="I158" s="97" t="s">
        <v>56</v>
      </c>
      <c r="J158" s="98"/>
      <c r="K158" s="54">
        <v>190000</v>
      </c>
      <c r="L158" s="54">
        <v>-83973.390000000014</v>
      </c>
      <c r="M158" s="23">
        <f t="shared" si="18"/>
        <v>106026.60999999999</v>
      </c>
      <c r="N158" s="54">
        <v>45357.41</v>
      </c>
      <c r="O158" s="54">
        <v>45357.41</v>
      </c>
      <c r="P158" s="24">
        <f t="shared" si="19"/>
        <v>-144642.59</v>
      </c>
    </row>
    <row r="159" spans="8:16" ht="15" customHeight="1" x14ac:dyDescent="0.25">
      <c r="H159" s="29"/>
      <c r="I159" s="97" t="s">
        <v>57</v>
      </c>
      <c r="J159" s="98"/>
      <c r="K159" s="54">
        <v>120000</v>
      </c>
      <c r="L159" s="54">
        <v>-55072.959999999999</v>
      </c>
      <c r="M159" s="23">
        <f t="shared" si="18"/>
        <v>64927.040000000001</v>
      </c>
      <c r="N159" s="54">
        <v>24326.04</v>
      </c>
      <c r="O159" s="54">
        <v>24326.04</v>
      </c>
      <c r="P159" s="24">
        <f t="shared" si="19"/>
        <v>-95673.959999999992</v>
      </c>
    </row>
    <row r="160" spans="8:16" ht="15" customHeight="1" x14ac:dyDescent="0.25">
      <c r="H160" s="29"/>
      <c r="I160" s="97" t="s">
        <v>58</v>
      </c>
      <c r="J160" s="98"/>
      <c r="K160" s="54">
        <v>60000</v>
      </c>
      <c r="L160" s="54">
        <v>22200</v>
      </c>
      <c r="M160" s="23">
        <f t="shared" si="18"/>
        <v>82200</v>
      </c>
      <c r="N160" s="54">
        <v>80500</v>
      </c>
      <c r="O160" s="54">
        <v>80500</v>
      </c>
      <c r="P160" s="24">
        <f t="shared" si="19"/>
        <v>20500</v>
      </c>
    </row>
    <row r="161" spans="8:16" ht="15" customHeight="1" x14ac:dyDescent="0.25">
      <c r="H161" s="29"/>
      <c r="I161" s="97" t="s">
        <v>59</v>
      </c>
      <c r="J161" s="98"/>
      <c r="K161" s="54">
        <v>72000</v>
      </c>
      <c r="L161" s="54">
        <v>-14400</v>
      </c>
      <c r="M161" s="23">
        <f t="shared" si="18"/>
        <v>57600</v>
      </c>
      <c r="N161" s="54">
        <v>43700</v>
      </c>
      <c r="O161" s="54">
        <v>43700</v>
      </c>
      <c r="P161" s="24">
        <f t="shared" si="19"/>
        <v>-28300</v>
      </c>
    </row>
    <row r="162" spans="8:16" ht="15" customHeight="1" x14ac:dyDescent="0.25">
      <c r="H162" s="29"/>
      <c r="I162" s="97" t="s">
        <v>60</v>
      </c>
      <c r="J162" s="98"/>
      <c r="K162" s="54">
        <v>3040000</v>
      </c>
      <c r="L162" s="54">
        <v>44152.829999999958</v>
      </c>
      <c r="M162" s="23">
        <f t="shared" si="18"/>
        <v>3084152.83</v>
      </c>
      <c r="N162" s="54">
        <v>3196320.12</v>
      </c>
      <c r="O162" s="54">
        <v>3196320.12</v>
      </c>
      <c r="P162" s="24">
        <f t="shared" si="19"/>
        <v>156320.12000000011</v>
      </c>
    </row>
    <row r="163" spans="8:16" ht="15" customHeight="1" x14ac:dyDescent="0.25">
      <c r="H163" s="29"/>
      <c r="I163" s="97" t="s">
        <v>61</v>
      </c>
      <c r="J163" s="98"/>
      <c r="K163" s="54">
        <v>120000</v>
      </c>
      <c r="L163" s="54">
        <v>10997.84</v>
      </c>
      <c r="M163" s="23">
        <f t="shared" si="18"/>
        <v>130997.84</v>
      </c>
      <c r="N163" s="54">
        <v>139625.64000000001</v>
      </c>
      <c r="O163" s="54">
        <v>139625.64000000001</v>
      </c>
      <c r="P163" s="24">
        <f t="shared" si="19"/>
        <v>19625.640000000014</v>
      </c>
    </row>
    <row r="164" spans="8:16" ht="15" customHeight="1" x14ac:dyDescent="0.25">
      <c r="H164" s="29"/>
      <c r="I164" s="97" t="s">
        <v>216</v>
      </c>
      <c r="J164" s="98"/>
      <c r="K164" s="54">
        <v>0</v>
      </c>
      <c r="L164" s="54">
        <v>518.70000000000005</v>
      </c>
      <c r="M164" s="23">
        <f t="shared" si="18"/>
        <v>518.70000000000005</v>
      </c>
      <c r="N164" s="54">
        <v>1604.4</v>
      </c>
      <c r="O164" s="54">
        <v>1604.4</v>
      </c>
      <c r="P164" s="24">
        <f t="shared" si="19"/>
        <v>1604.4</v>
      </c>
    </row>
    <row r="165" spans="8:16" ht="15" customHeight="1" x14ac:dyDescent="0.25">
      <c r="H165" s="29"/>
      <c r="I165" s="97" t="s">
        <v>219</v>
      </c>
      <c r="J165" s="98"/>
      <c r="K165" s="54">
        <v>0</v>
      </c>
      <c r="L165" s="54">
        <v>542.85</v>
      </c>
      <c r="M165" s="23">
        <f t="shared" si="18"/>
        <v>542.85</v>
      </c>
      <c r="N165" s="54">
        <v>1085.7</v>
      </c>
      <c r="O165" s="54">
        <v>1085.7</v>
      </c>
      <c r="P165" s="24">
        <f t="shared" si="19"/>
        <v>1085.7</v>
      </c>
    </row>
    <row r="166" spans="8:16" ht="15" customHeight="1" x14ac:dyDescent="0.25">
      <c r="H166" s="29"/>
      <c r="I166" s="97" t="s">
        <v>222</v>
      </c>
      <c r="J166" s="98"/>
      <c r="K166" s="54">
        <v>0</v>
      </c>
      <c r="L166" s="54">
        <v>49305.97</v>
      </c>
      <c r="M166" s="23">
        <f t="shared" si="18"/>
        <v>49305.97</v>
      </c>
      <c r="N166" s="54">
        <v>79915.429999999993</v>
      </c>
      <c r="O166" s="54">
        <v>79915.429999999993</v>
      </c>
      <c r="P166" s="24">
        <f t="shared" si="19"/>
        <v>79915.429999999993</v>
      </c>
    </row>
    <row r="167" spans="8:16" ht="15" customHeight="1" x14ac:dyDescent="0.25">
      <c r="H167" s="29"/>
      <c r="I167" s="97" t="s">
        <v>62</v>
      </c>
      <c r="J167" s="98"/>
      <c r="K167" s="54">
        <v>12000</v>
      </c>
      <c r="L167" s="54">
        <v>-371.48</v>
      </c>
      <c r="M167" s="23">
        <f t="shared" si="18"/>
        <v>11628.52</v>
      </c>
      <c r="N167" s="54">
        <v>13806.21</v>
      </c>
      <c r="O167" s="54">
        <v>13806.21</v>
      </c>
      <c r="P167" s="24">
        <f t="shared" si="19"/>
        <v>1806.2099999999991</v>
      </c>
    </row>
    <row r="168" spans="8:16" ht="15" customHeight="1" x14ac:dyDescent="0.25">
      <c r="H168" s="29"/>
      <c r="I168" s="97" t="s">
        <v>63</v>
      </c>
      <c r="J168" s="98"/>
      <c r="K168" s="54">
        <v>6000</v>
      </c>
      <c r="L168" s="54">
        <v>-1697.81</v>
      </c>
      <c r="M168" s="23">
        <f t="shared" si="18"/>
        <v>4302.1900000000005</v>
      </c>
      <c r="N168" s="54">
        <v>2159.29</v>
      </c>
      <c r="O168" s="54">
        <v>2159.29</v>
      </c>
      <c r="P168" s="24">
        <f t="shared" si="19"/>
        <v>-3840.71</v>
      </c>
    </row>
    <row r="169" spans="8:16" ht="15" customHeight="1" x14ac:dyDescent="0.25">
      <c r="H169" s="29"/>
      <c r="I169" s="97" t="s">
        <v>64</v>
      </c>
      <c r="J169" s="98"/>
      <c r="K169" s="54">
        <v>370000</v>
      </c>
      <c r="L169" s="54">
        <v>175617.85000000003</v>
      </c>
      <c r="M169" s="23">
        <f t="shared" si="18"/>
        <v>545617.85000000009</v>
      </c>
      <c r="N169" s="54">
        <v>652605.09</v>
      </c>
      <c r="O169" s="54">
        <v>652605.09</v>
      </c>
      <c r="P169" s="24">
        <f t="shared" si="19"/>
        <v>282605.08999999997</v>
      </c>
    </row>
    <row r="170" spans="8:16" ht="15" customHeight="1" x14ac:dyDescent="0.25">
      <c r="H170" s="29"/>
      <c r="I170" s="97" t="s">
        <v>65</v>
      </c>
      <c r="J170" s="98"/>
      <c r="K170" s="54">
        <v>120000</v>
      </c>
      <c r="L170" s="54">
        <v>-69578.27</v>
      </c>
      <c r="M170" s="23">
        <f t="shared" si="18"/>
        <v>50421.729999999996</v>
      </c>
      <c r="N170" s="54">
        <v>843.46</v>
      </c>
      <c r="O170" s="54">
        <v>843.46</v>
      </c>
      <c r="P170" s="24">
        <f t="shared" si="19"/>
        <v>-119156.54</v>
      </c>
    </row>
    <row r="171" spans="8:16" ht="15" customHeight="1" x14ac:dyDescent="0.25">
      <c r="H171" s="29"/>
      <c r="I171" s="97" t="s">
        <v>66</v>
      </c>
      <c r="J171" s="98"/>
      <c r="K171" s="54">
        <v>24000</v>
      </c>
      <c r="L171" s="54">
        <v>-8364.02</v>
      </c>
      <c r="M171" s="23">
        <f t="shared" si="18"/>
        <v>15635.98</v>
      </c>
      <c r="N171" s="54">
        <v>7590.24</v>
      </c>
      <c r="O171" s="54">
        <v>7590.24</v>
      </c>
      <c r="P171" s="24">
        <f t="shared" si="19"/>
        <v>-16409.760000000002</v>
      </c>
    </row>
    <row r="172" spans="8:16" ht="15" customHeight="1" x14ac:dyDescent="0.25">
      <c r="H172" s="29"/>
      <c r="I172" s="97" t="s">
        <v>67</v>
      </c>
      <c r="J172" s="98"/>
      <c r="K172" s="54">
        <v>24000</v>
      </c>
      <c r="L172" s="54">
        <v>-11423.299999999997</v>
      </c>
      <c r="M172" s="23">
        <f t="shared" si="18"/>
        <v>12576.700000000003</v>
      </c>
      <c r="N172" s="54">
        <v>4096.68</v>
      </c>
      <c r="O172" s="54">
        <v>4096.68</v>
      </c>
      <c r="P172" s="24">
        <f t="shared" si="19"/>
        <v>-19903.32</v>
      </c>
    </row>
    <row r="173" spans="8:16" ht="15" customHeight="1" x14ac:dyDescent="0.25">
      <c r="H173" s="29"/>
      <c r="I173" s="97" t="s">
        <v>68</v>
      </c>
      <c r="J173" s="98"/>
      <c r="K173" s="54">
        <v>60000</v>
      </c>
      <c r="L173" s="54">
        <v>-32611.46</v>
      </c>
      <c r="M173" s="23">
        <f t="shared" si="18"/>
        <v>27388.54</v>
      </c>
      <c r="N173" s="54">
        <v>10526.04</v>
      </c>
      <c r="O173" s="54">
        <v>10526.04</v>
      </c>
      <c r="P173" s="24">
        <f t="shared" si="19"/>
        <v>-49473.96</v>
      </c>
    </row>
    <row r="174" spans="8:16" ht="15" customHeight="1" x14ac:dyDescent="0.25">
      <c r="H174" s="29"/>
      <c r="I174" s="97" t="s">
        <v>69</v>
      </c>
      <c r="J174" s="98"/>
      <c r="K174" s="54">
        <v>120000</v>
      </c>
      <c r="L174" s="54">
        <v>471797.81</v>
      </c>
      <c r="M174" s="23">
        <f t="shared" si="18"/>
        <v>591797.81000000006</v>
      </c>
      <c r="N174" s="54">
        <v>956747.76</v>
      </c>
      <c r="O174" s="54">
        <v>956747.76</v>
      </c>
      <c r="P174" s="24">
        <f t="shared" si="19"/>
        <v>836747.76</v>
      </c>
    </row>
    <row r="175" spans="8:16" ht="15" customHeight="1" x14ac:dyDescent="0.25">
      <c r="H175" s="29"/>
      <c r="I175" s="97" t="s">
        <v>70</v>
      </c>
      <c r="J175" s="98"/>
      <c r="K175" s="54">
        <v>3600</v>
      </c>
      <c r="L175" s="54">
        <v>-1297.81</v>
      </c>
      <c r="M175" s="23">
        <f t="shared" si="18"/>
        <v>2302.19</v>
      </c>
      <c r="N175" s="54">
        <v>2159.3000000000002</v>
      </c>
      <c r="O175" s="54">
        <v>2159.3000000000002</v>
      </c>
      <c r="P175" s="24">
        <f t="shared" si="19"/>
        <v>-1440.6999999999998</v>
      </c>
    </row>
    <row r="176" spans="8:16" ht="15" customHeight="1" x14ac:dyDescent="0.25">
      <c r="H176" s="29"/>
      <c r="I176" s="97" t="s">
        <v>71</v>
      </c>
      <c r="J176" s="98"/>
      <c r="K176" s="54">
        <v>2400</v>
      </c>
      <c r="L176" s="54">
        <v>10536.289999999999</v>
      </c>
      <c r="M176" s="23">
        <f t="shared" si="18"/>
        <v>12936.289999999999</v>
      </c>
      <c r="N176" s="54">
        <v>17364.689999999999</v>
      </c>
      <c r="O176" s="54">
        <v>17364.689999999999</v>
      </c>
      <c r="P176" s="24">
        <f t="shared" si="19"/>
        <v>14964.689999999999</v>
      </c>
    </row>
    <row r="177" spans="8:16" ht="15" customHeight="1" x14ac:dyDescent="0.25">
      <c r="H177" s="29"/>
      <c r="I177" s="97" t="s">
        <v>72</v>
      </c>
      <c r="J177" s="98"/>
      <c r="K177" s="54">
        <v>2400</v>
      </c>
      <c r="L177" s="54">
        <v>-923.53</v>
      </c>
      <c r="M177" s="23">
        <f t="shared" si="18"/>
        <v>1476.47</v>
      </c>
      <c r="N177" s="54">
        <v>802.15</v>
      </c>
      <c r="O177" s="54">
        <v>802.15</v>
      </c>
      <c r="P177" s="24">
        <f t="shared" si="19"/>
        <v>-1597.85</v>
      </c>
    </row>
    <row r="178" spans="8:16" ht="15" customHeight="1" x14ac:dyDescent="0.25">
      <c r="H178" s="29"/>
      <c r="I178" s="97" t="s">
        <v>73</v>
      </c>
      <c r="J178" s="98"/>
      <c r="K178" s="54">
        <v>2400</v>
      </c>
      <c r="L178" s="54">
        <v>-1400</v>
      </c>
      <c r="M178" s="23">
        <f t="shared" si="18"/>
        <v>1000</v>
      </c>
      <c r="N178" s="54">
        <v>54.28</v>
      </c>
      <c r="O178" s="54">
        <v>54.28</v>
      </c>
      <c r="P178" s="24">
        <f t="shared" si="19"/>
        <v>-2345.7199999999998</v>
      </c>
    </row>
    <row r="179" spans="8:16" ht="15" customHeight="1" x14ac:dyDescent="0.25">
      <c r="H179" s="29"/>
      <c r="I179" s="97" t="s">
        <v>74</v>
      </c>
      <c r="J179" s="98"/>
      <c r="K179" s="54">
        <v>12000</v>
      </c>
      <c r="L179" s="54">
        <v>24852.710000000003</v>
      </c>
      <c r="M179" s="23">
        <f t="shared" si="18"/>
        <v>36852.710000000006</v>
      </c>
      <c r="N179" s="54">
        <v>56606.46</v>
      </c>
      <c r="O179" s="54">
        <v>56606.46</v>
      </c>
      <c r="P179" s="24">
        <f t="shared" si="19"/>
        <v>44606.46</v>
      </c>
    </row>
    <row r="180" spans="8:16" ht="15" customHeight="1" x14ac:dyDescent="0.25">
      <c r="H180" s="29"/>
      <c r="I180" s="97" t="s">
        <v>75</v>
      </c>
      <c r="J180" s="98"/>
      <c r="K180" s="54">
        <v>12000</v>
      </c>
      <c r="L180" s="54">
        <v>27548.92</v>
      </c>
      <c r="M180" s="23">
        <f t="shared" si="18"/>
        <v>39548.92</v>
      </c>
      <c r="N180" s="54">
        <v>60605.48</v>
      </c>
      <c r="O180" s="54">
        <v>60605.48</v>
      </c>
      <c r="P180" s="24">
        <f t="shared" si="19"/>
        <v>48605.48</v>
      </c>
    </row>
    <row r="181" spans="8:16" ht="15" customHeight="1" x14ac:dyDescent="0.25">
      <c r="H181" s="29"/>
      <c r="I181" s="97" t="s">
        <v>76</v>
      </c>
      <c r="J181" s="98"/>
      <c r="K181" s="54">
        <v>6000</v>
      </c>
      <c r="L181" s="54">
        <v>-2428.98</v>
      </c>
      <c r="M181" s="23">
        <f t="shared" si="18"/>
        <v>3571.02</v>
      </c>
      <c r="N181" s="54">
        <v>1450.92</v>
      </c>
      <c r="O181" s="54">
        <v>1450.92</v>
      </c>
      <c r="P181" s="24">
        <f t="shared" si="19"/>
        <v>-4549.08</v>
      </c>
    </row>
    <row r="182" spans="8:16" ht="15" customHeight="1" x14ac:dyDescent="0.25">
      <c r="H182" s="29"/>
      <c r="I182" s="97" t="s">
        <v>77</v>
      </c>
      <c r="J182" s="98"/>
      <c r="K182" s="54">
        <v>6000</v>
      </c>
      <c r="L182" s="54">
        <v>-3120.1</v>
      </c>
      <c r="M182" s="23">
        <f t="shared" ref="M182:M200" si="21">+K182+L182</f>
        <v>2879.9</v>
      </c>
      <c r="N182" s="54">
        <v>759.8</v>
      </c>
      <c r="O182" s="54">
        <v>759.8</v>
      </c>
      <c r="P182" s="24">
        <f t="shared" ref="P182:P200" si="22">+O182-K182</f>
        <v>-5240.2</v>
      </c>
    </row>
    <row r="183" spans="8:16" ht="15" customHeight="1" x14ac:dyDescent="0.25">
      <c r="H183" s="29"/>
      <c r="I183" s="97" t="s">
        <v>78</v>
      </c>
      <c r="J183" s="98"/>
      <c r="K183" s="54">
        <v>9600000</v>
      </c>
      <c r="L183" s="54">
        <v>2389909.0500000003</v>
      </c>
      <c r="M183" s="23">
        <f t="shared" si="21"/>
        <v>11989909.050000001</v>
      </c>
      <c r="N183" s="54">
        <v>19051136.899999999</v>
      </c>
      <c r="O183" s="54">
        <v>19051136.899999999</v>
      </c>
      <c r="P183" s="24">
        <f t="shared" si="22"/>
        <v>9451136.8999999985</v>
      </c>
    </row>
    <row r="184" spans="8:16" ht="15" customHeight="1" x14ac:dyDescent="0.25">
      <c r="H184" s="29"/>
      <c r="I184" s="97" t="s">
        <v>79</v>
      </c>
      <c r="J184" s="98"/>
      <c r="K184" s="54">
        <v>2400000</v>
      </c>
      <c r="L184" s="54">
        <v>-1354348.04</v>
      </c>
      <c r="M184" s="23">
        <f t="shared" si="21"/>
        <v>1045651.96</v>
      </c>
      <c r="N184" s="54">
        <v>45651.72</v>
      </c>
      <c r="O184" s="54">
        <v>45651.72</v>
      </c>
      <c r="P184" s="24">
        <f t="shared" si="22"/>
        <v>-2354348.2799999998</v>
      </c>
    </row>
    <row r="185" spans="8:16" ht="15" customHeight="1" x14ac:dyDescent="0.25">
      <c r="H185" s="29"/>
      <c r="I185" s="97" t="s">
        <v>80</v>
      </c>
      <c r="J185" s="98"/>
      <c r="K185" s="54">
        <v>3840000</v>
      </c>
      <c r="L185" s="54">
        <v>648730.14999999991</v>
      </c>
      <c r="M185" s="23">
        <f t="shared" si="21"/>
        <v>4488730.1500000004</v>
      </c>
      <c r="N185" s="54">
        <v>3919295.45</v>
      </c>
      <c r="O185" s="54">
        <v>3919295.45</v>
      </c>
      <c r="P185" s="24">
        <f t="shared" si="22"/>
        <v>79295.450000000186</v>
      </c>
    </row>
    <row r="186" spans="8:16" ht="15" customHeight="1" x14ac:dyDescent="0.25">
      <c r="H186" s="29"/>
      <c r="I186" s="97" t="s">
        <v>81</v>
      </c>
      <c r="J186" s="98"/>
      <c r="K186" s="54">
        <v>960000</v>
      </c>
      <c r="L186" s="54">
        <v>-557653.74</v>
      </c>
      <c r="M186" s="23">
        <f t="shared" si="21"/>
        <v>402346.26</v>
      </c>
      <c r="N186" s="54">
        <v>2346.2600000000002</v>
      </c>
      <c r="O186" s="54">
        <v>2346.2600000000002</v>
      </c>
      <c r="P186" s="24">
        <f t="shared" si="22"/>
        <v>-957653.74</v>
      </c>
    </row>
    <row r="187" spans="8:16" ht="15" customHeight="1" x14ac:dyDescent="0.25">
      <c r="H187" s="29"/>
      <c r="I187" s="97" t="s">
        <v>82</v>
      </c>
      <c r="J187" s="98"/>
      <c r="K187" s="54">
        <v>0</v>
      </c>
      <c r="L187" s="54">
        <v>2100</v>
      </c>
      <c r="M187" s="23">
        <f t="shared" si="21"/>
        <v>2100</v>
      </c>
      <c r="N187" s="54">
        <v>3600</v>
      </c>
      <c r="O187" s="54">
        <v>3600</v>
      </c>
      <c r="P187" s="24">
        <f t="shared" si="22"/>
        <v>3600</v>
      </c>
    </row>
    <row r="188" spans="8:16" ht="15" customHeight="1" x14ac:dyDescent="0.25">
      <c r="H188" s="29"/>
      <c r="I188" s="97" t="s">
        <v>267</v>
      </c>
      <c r="J188" s="98"/>
      <c r="K188" s="54">
        <v>0</v>
      </c>
      <c r="L188" s="54">
        <v>16379.19</v>
      </c>
      <c r="M188" s="23">
        <f t="shared" si="21"/>
        <v>16379.19</v>
      </c>
      <c r="N188" s="54">
        <v>16379.19</v>
      </c>
      <c r="O188" s="54">
        <v>16379.19</v>
      </c>
      <c r="P188" s="24">
        <f t="shared" si="22"/>
        <v>16379.19</v>
      </c>
    </row>
    <row r="189" spans="8:16" ht="15" customHeight="1" x14ac:dyDescent="0.25">
      <c r="H189" s="29"/>
      <c r="I189" s="97" t="s">
        <v>83</v>
      </c>
      <c r="J189" s="98"/>
      <c r="K189" s="54">
        <v>0</v>
      </c>
      <c r="L189" s="54">
        <v>1930.57</v>
      </c>
      <c r="M189" s="23">
        <f t="shared" si="21"/>
        <v>1930.57</v>
      </c>
      <c r="N189" s="54">
        <v>5014.42</v>
      </c>
      <c r="O189" s="54">
        <v>5014.42</v>
      </c>
      <c r="P189" s="24">
        <f t="shared" si="22"/>
        <v>5014.42</v>
      </c>
    </row>
    <row r="190" spans="8:16" ht="15" customHeight="1" x14ac:dyDescent="0.25">
      <c r="H190" s="29"/>
      <c r="I190" s="97" t="s">
        <v>289</v>
      </c>
      <c r="J190" s="98"/>
      <c r="K190" s="54">
        <v>0</v>
      </c>
      <c r="L190" s="54">
        <v>915</v>
      </c>
      <c r="M190" s="23">
        <f t="shared" si="21"/>
        <v>915</v>
      </c>
      <c r="N190" s="54">
        <v>915</v>
      </c>
      <c r="O190" s="54">
        <v>915</v>
      </c>
      <c r="P190" s="24">
        <f t="shared" si="22"/>
        <v>915</v>
      </c>
    </row>
    <row r="191" spans="8:16" ht="15" customHeight="1" x14ac:dyDescent="0.25">
      <c r="H191" s="29"/>
      <c r="I191" s="97" t="s">
        <v>274</v>
      </c>
      <c r="J191" s="98"/>
      <c r="K191" s="54">
        <v>0</v>
      </c>
      <c r="L191" s="54">
        <v>0</v>
      </c>
      <c r="M191" s="23">
        <f t="shared" si="21"/>
        <v>0</v>
      </c>
      <c r="N191" s="54">
        <v>0</v>
      </c>
      <c r="O191" s="54">
        <v>0</v>
      </c>
      <c r="P191" s="24">
        <f t="shared" si="22"/>
        <v>0</v>
      </c>
    </row>
    <row r="192" spans="8:16" ht="15" customHeight="1" x14ac:dyDescent="0.25">
      <c r="H192" s="29"/>
      <c r="I192" s="97" t="s">
        <v>290</v>
      </c>
      <c r="J192" s="98"/>
      <c r="K192" s="54">
        <v>0</v>
      </c>
      <c r="L192" s="54">
        <v>8772</v>
      </c>
      <c r="M192" s="23">
        <f t="shared" si="21"/>
        <v>8772</v>
      </c>
      <c r="N192" s="54">
        <v>7364</v>
      </c>
      <c r="O192" s="54">
        <v>7364</v>
      </c>
      <c r="P192" s="24">
        <f t="shared" si="22"/>
        <v>7364</v>
      </c>
    </row>
    <row r="193" spans="8:16" ht="15" customHeight="1" x14ac:dyDescent="0.25">
      <c r="H193" s="29"/>
      <c r="I193" s="97" t="s">
        <v>18</v>
      </c>
      <c r="J193" s="98"/>
      <c r="K193" s="54">
        <v>0</v>
      </c>
      <c r="L193" s="54">
        <v>153007.19</v>
      </c>
      <c r="M193" s="23"/>
      <c r="N193" s="54">
        <v>201576.95999999999</v>
      </c>
      <c r="O193" s="54">
        <v>201576.95999999999</v>
      </c>
      <c r="P193" s="24"/>
    </row>
    <row r="194" spans="8:16" ht="15" customHeight="1" x14ac:dyDescent="0.25">
      <c r="H194" s="29"/>
      <c r="I194" s="97" t="s">
        <v>291</v>
      </c>
      <c r="J194" s="98"/>
      <c r="K194" s="54">
        <v>0</v>
      </c>
      <c r="L194" s="54">
        <v>0</v>
      </c>
      <c r="M194" s="23">
        <f t="shared" si="21"/>
        <v>0</v>
      </c>
      <c r="N194" s="54">
        <v>46980</v>
      </c>
      <c r="O194" s="54">
        <v>46980</v>
      </c>
      <c r="P194" s="24">
        <f t="shared" si="22"/>
        <v>46980</v>
      </c>
    </row>
    <row r="195" spans="8:16" ht="15" customHeight="1" x14ac:dyDescent="0.25">
      <c r="H195" s="29"/>
      <c r="I195" s="97" t="s">
        <v>279</v>
      </c>
      <c r="J195" s="98"/>
      <c r="K195" s="54">
        <v>0</v>
      </c>
      <c r="L195" s="54">
        <v>0</v>
      </c>
      <c r="M195" s="23">
        <f t="shared" si="21"/>
        <v>0</v>
      </c>
      <c r="N195" s="54">
        <v>16580</v>
      </c>
      <c r="O195" s="54">
        <v>16580</v>
      </c>
      <c r="P195" s="24">
        <f t="shared" si="22"/>
        <v>16580</v>
      </c>
    </row>
    <row r="196" spans="8:16" ht="23.25" customHeight="1" x14ac:dyDescent="0.25">
      <c r="H196" s="103" t="s">
        <v>85</v>
      </c>
      <c r="I196" s="104"/>
      <c r="J196" s="105"/>
      <c r="K196" s="34">
        <f>SUM(K197)</f>
        <v>36000000</v>
      </c>
      <c r="L196" s="34">
        <f>SUM(L197)</f>
        <v>1700356</v>
      </c>
      <c r="M196" s="34">
        <f t="shared" ref="M196:P196" si="23">SUM(M197)</f>
        <v>37700356</v>
      </c>
      <c r="N196" s="34">
        <f t="shared" si="23"/>
        <v>59005304</v>
      </c>
      <c r="O196" s="34">
        <f t="shared" si="23"/>
        <v>59005304</v>
      </c>
      <c r="P196" s="35">
        <f t="shared" si="23"/>
        <v>23005304</v>
      </c>
    </row>
    <row r="197" spans="8:16" ht="23.25" customHeight="1" x14ac:dyDescent="0.25">
      <c r="H197" s="8"/>
      <c r="I197" s="93" t="s">
        <v>84</v>
      </c>
      <c r="J197" s="94"/>
      <c r="K197" s="23">
        <v>36000000</v>
      </c>
      <c r="L197" s="23">
        <v>1700356</v>
      </c>
      <c r="M197" s="23">
        <f t="shared" si="21"/>
        <v>37700356</v>
      </c>
      <c r="N197" s="23">
        <v>59005304</v>
      </c>
      <c r="O197" s="23">
        <v>59005304</v>
      </c>
      <c r="P197" s="24">
        <f t="shared" si="22"/>
        <v>23005304</v>
      </c>
    </row>
    <row r="198" spans="8:16" ht="24.75" customHeight="1" x14ac:dyDescent="0.25">
      <c r="H198" s="129" t="s">
        <v>86</v>
      </c>
      <c r="I198" s="130"/>
      <c r="J198" s="131"/>
      <c r="K198" s="34">
        <f>SUM(K199:K200)</f>
        <v>235000000</v>
      </c>
      <c r="L198" s="34">
        <f t="shared" ref="L198:P198" si="24">SUM(L199:L200)</f>
        <v>-151924192.55000001</v>
      </c>
      <c r="M198" s="34">
        <f t="shared" si="24"/>
        <v>83075807.449999988</v>
      </c>
      <c r="N198" s="34">
        <f t="shared" si="24"/>
        <v>39828362</v>
      </c>
      <c r="O198" s="34">
        <f t="shared" si="24"/>
        <v>39828362</v>
      </c>
      <c r="P198" s="34">
        <f t="shared" si="24"/>
        <v>4828362</v>
      </c>
    </row>
    <row r="199" spans="8:16" ht="24.75" customHeight="1" x14ac:dyDescent="0.25">
      <c r="H199" s="29"/>
      <c r="I199" s="97" t="s">
        <v>286</v>
      </c>
      <c r="J199" s="98"/>
      <c r="K199" s="54">
        <v>200000000</v>
      </c>
      <c r="L199" s="54">
        <v>-151924192.55000001</v>
      </c>
      <c r="M199" s="23">
        <f t="shared" si="21"/>
        <v>48075807.449999988</v>
      </c>
      <c r="N199" s="54">
        <v>0</v>
      </c>
      <c r="O199" s="54">
        <v>0</v>
      </c>
      <c r="P199" s="24"/>
    </row>
    <row r="200" spans="8:16" ht="23.25" customHeight="1" x14ac:dyDescent="0.25">
      <c r="H200" s="29"/>
      <c r="I200" s="97" t="s">
        <v>87</v>
      </c>
      <c r="J200" s="98"/>
      <c r="K200" s="54">
        <v>35000000</v>
      </c>
      <c r="L200" s="54">
        <v>0</v>
      </c>
      <c r="M200" s="23">
        <f t="shared" si="21"/>
        <v>35000000</v>
      </c>
      <c r="N200" s="54">
        <v>39828362</v>
      </c>
      <c r="O200" s="54">
        <v>39828362</v>
      </c>
      <c r="P200" s="24">
        <f t="shared" si="22"/>
        <v>4828362</v>
      </c>
    </row>
    <row r="201" spans="8:16" ht="14.25" customHeight="1" x14ac:dyDescent="0.25">
      <c r="H201" s="29" t="s">
        <v>88</v>
      </c>
      <c r="I201" s="58"/>
      <c r="J201" s="59"/>
      <c r="K201" s="54">
        <v>0</v>
      </c>
      <c r="L201" s="55">
        <v>0</v>
      </c>
      <c r="M201" s="23">
        <f>M202</f>
        <v>0</v>
      </c>
      <c r="N201" s="56">
        <v>0</v>
      </c>
      <c r="O201" s="56">
        <v>0</v>
      </c>
      <c r="P201" s="24">
        <f>O201-K201</f>
        <v>0</v>
      </c>
    </row>
    <row r="202" spans="8:16" s="36" customFormat="1" ht="13.5" customHeight="1" x14ac:dyDescent="0.25">
      <c r="H202" s="29"/>
      <c r="I202" s="97" t="s">
        <v>88</v>
      </c>
      <c r="J202" s="98"/>
      <c r="K202" s="54">
        <v>0</v>
      </c>
      <c r="L202" s="55">
        <v>0</v>
      </c>
      <c r="M202" s="23">
        <f t="shared" ref="M202" si="25">K202+L202</f>
        <v>0</v>
      </c>
      <c r="N202" s="56">
        <v>0</v>
      </c>
      <c r="O202" s="56">
        <v>0</v>
      </c>
      <c r="P202" s="24">
        <f t="shared" ref="P202" si="26">O202-K202</f>
        <v>0</v>
      </c>
    </row>
    <row r="203" spans="8:16" s="36" customFormat="1" ht="11.25" customHeight="1" x14ac:dyDescent="0.25">
      <c r="H203" s="60"/>
      <c r="I203" s="61"/>
      <c r="J203" s="62"/>
      <c r="K203" s="63">
        <v>0</v>
      </c>
      <c r="L203" s="63"/>
      <c r="M203" s="63">
        <v>0</v>
      </c>
      <c r="N203" s="63">
        <v>0</v>
      </c>
      <c r="O203" s="63">
        <v>0</v>
      </c>
      <c r="P203" s="64">
        <v>0</v>
      </c>
    </row>
    <row r="204" spans="8:16" s="36" customFormat="1" ht="20.25" customHeight="1" x14ac:dyDescent="0.25">
      <c r="H204" s="65"/>
      <c r="I204" s="123" t="s">
        <v>89</v>
      </c>
      <c r="J204" s="124"/>
      <c r="K204" s="66">
        <f>SUM(K116,K120,K198,K196)</f>
        <v>876512843.9799999</v>
      </c>
      <c r="L204" s="66">
        <f>SUM(L116,L120,L198,L196)</f>
        <v>269056745.82999974</v>
      </c>
      <c r="M204" s="66">
        <f>SUM(M116,M120,M198,M196)</f>
        <v>1145416582.6200004</v>
      </c>
      <c r="N204" s="66">
        <f>SUM(N116,N120,N198,N196)</f>
        <v>866951419.39999974</v>
      </c>
      <c r="O204" s="66">
        <f>SUM(O116,O120,O198,O196)</f>
        <v>866951419.39999974</v>
      </c>
      <c r="P204" s="125">
        <f>+N204-O204</f>
        <v>0</v>
      </c>
    </row>
    <row r="205" spans="8:16" s="36" customFormat="1" ht="12.75" customHeight="1" thickBot="1" x14ac:dyDescent="0.3">
      <c r="H205" s="67"/>
      <c r="I205" s="68"/>
      <c r="J205" s="68"/>
      <c r="K205" s="68"/>
      <c r="L205" s="68"/>
      <c r="M205" s="68"/>
      <c r="N205" s="118" t="s">
        <v>100</v>
      </c>
      <c r="O205" s="127"/>
      <c r="P205" s="126"/>
    </row>
    <row r="206" spans="8:16" s="36" customFormat="1" ht="9" customHeight="1" x14ac:dyDescent="0.25">
      <c r="H206" s="128"/>
      <c r="I206" s="128"/>
      <c r="J206" s="128"/>
      <c r="K206" s="128"/>
      <c r="L206" s="128"/>
      <c r="M206" s="128"/>
      <c r="N206" s="128"/>
      <c r="O206" s="128"/>
      <c r="P206" s="128"/>
    </row>
    <row r="207" spans="8:16" s="36" customFormat="1" x14ac:dyDescent="0.25">
      <c r="I207" s="70"/>
      <c r="K207" s="69"/>
      <c r="L207" s="69"/>
      <c r="M207" s="69"/>
      <c r="N207" s="69"/>
      <c r="O207" s="69"/>
      <c r="P207" s="69"/>
    </row>
    <row r="208" spans="8:16" s="36" customFormat="1" x14ac:dyDescent="0.25">
      <c r="I208" s="70"/>
      <c r="K208" s="69"/>
      <c r="L208" s="69"/>
      <c r="M208" s="69"/>
      <c r="N208" s="69"/>
      <c r="O208" s="69"/>
      <c r="P208" s="69"/>
    </row>
    <row r="209" spans="9:16" s="36" customFormat="1" x14ac:dyDescent="0.25">
      <c r="I209" s="70"/>
      <c r="K209" s="69"/>
      <c r="L209" s="69"/>
      <c r="M209" s="69"/>
      <c r="N209" s="69"/>
      <c r="O209" s="69"/>
      <c r="P209" s="69"/>
    </row>
    <row r="210" spans="9:16" s="36" customFormat="1" x14ac:dyDescent="0.25"/>
    <row r="211" spans="9:16" s="36" customFormat="1" x14ac:dyDescent="0.25"/>
    <row r="212" spans="9:16" s="36" customFormat="1" x14ac:dyDescent="0.25"/>
    <row r="213" spans="9:16" s="36" customFormat="1" x14ac:dyDescent="0.25">
      <c r="K213" s="69"/>
      <c r="L213" s="69"/>
      <c r="M213" s="69"/>
      <c r="N213" s="69"/>
      <c r="O213" s="69"/>
      <c r="P213" s="69"/>
    </row>
    <row r="214" spans="9:16" s="36" customFormat="1" x14ac:dyDescent="0.25"/>
    <row r="215" spans="9:16" s="36" customFormat="1" x14ac:dyDescent="0.25"/>
    <row r="216" spans="9:16" s="36" customFormat="1" x14ac:dyDescent="0.25"/>
    <row r="217" spans="9:16" s="36" customFormat="1" x14ac:dyDescent="0.25">
      <c r="K217" s="69"/>
      <c r="L217" s="69"/>
      <c r="M217" s="69"/>
      <c r="N217" s="69"/>
      <c r="O217" s="69"/>
      <c r="P217" s="69"/>
    </row>
    <row r="218" spans="9:16" s="36" customFormat="1" x14ac:dyDescent="0.25"/>
    <row r="219" spans="9:16" s="36" customFormat="1" x14ac:dyDescent="0.25">
      <c r="K219" s="69"/>
      <c r="L219" s="69"/>
      <c r="M219" s="69"/>
      <c r="N219" s="69"/>
      <c r="O219" s="69"/>
      <c r="P219" s="69"/>
    </row>
    <row r="220" spans="9:16" s="36" customFormat="1" x14ac:dyDescent="0.25">
      <c r="K220" s="69"/>
      <c r="L220" s="69"/>
      <c r="M220" s="69"/>
      <c r="N220" s="69"/>
      <c r="O220" s="69"/>
      <c r="P220" s="69"/>
    </row>
    <row r="221" spans="9:16" s="36" customFormat="1" x14ac:dyDescent="0.25">
      <c r="K221" s="69"/>
      <c r="L221" s="69"/>
      <c r="M221" s="69"/>
      <c r="N221" s="69"/>
      <c r="O221" s="69"/>
      <c r="P221" s="69"/>
    </row>
    <row r="222" spans="9:16" s="36" customFormat="1" x14ac:dyDescent="0.25">
      <c r="K222" s="69"/>
      <c r="L222" s="69"/>
      <c r="M222" s="69"/>
      <c r="N222" s="69"/>
      <c r="O222" s="69"/>
      <c r="P222" s="69"/>
    </row>
    <row r="223" spans="9:16" s="36" customFormat="1" x14ac:dyDescent="0.25"/>
    <row r="224" spans="9:16" s="36" customFormat="1" x14ac:dyDescent="0.25">
      <c r="K224" s="69"/>
      <c r="L224" s="69"/>
      <c r="M224" s="69"/>
      <c r="N224" s="69"/>
      <c r="O224" s="69"/>
      <c r="P224" s="69"/>
    </row>
    <row r="225" s="36" customFormat="1" x14ac:dyDescent="0.25"/>
    <row r="226" s="36" customFormat="1" x14ac:dyDescent="0.25"/>
    <row r="227" s="36" customFormat="1" x14ac:dyDescent="0.25"/>
  </sheetData>
  <mergeCells count="204">
    <mergeCell ref="I204:J204"/>
    <mergeCell ref="P204:P205"/>
    <mergeCell ref="N205:O205"/>
    <mergeCell ref="H206:P206"/>
    <mergeCell ref="I195:J195"/>
    <mergeCell ref="H196:J196"/>
    <mergeCell ref="I197:J197"/>
    <mergeCell ref="H198:J198"/>
    <mergeCell ref="I200:J200"/>
    <mergeCell ref="I202:J202"/>
    <mergeCell ref="I199:J199"/>
    <mergeCell ref="I188:J188"/>
    <mergeCell ref="I189:J189"/>
    <mergeCell ref="I190:J190"/>
    <mergeCell ref="I191:J191"/>
    <mergeCell ref="I192:J192"/>
    <mergeCell ref="I194:J194"/>
    <mergeCell ref="I182:J182"/>
    <mergeCell ref="I183:J183"/>
    <mergeCell ref="I184:J184"/>
    <mergeCell ref="I185:J185"/>
    <mergeCell ref="I186:J186"/>
    <mergeCell ref="I187:J187"/>
    <mergeCell ref="I193:J193"/>
    <mergeCell ref="I176:J176"/>
    <mergeCell ref="I177:J177"/>
    <mergeCell ref="I178:J178"/>
    <mergeCell ref="I179:J179"/>
    <mergeCell ref="I180:J180"/>
    <mergeCell ref="I181:J181"/>
    <mergeCell ref="I170:J170"/>
    <mergeCell ref="I171:J171"/>
    <mergeCell ref="I172:J172"/>
    <mergeCell ref="I173:J173"/>
    <mergeCell ref="I174:J174"/>
    <mergeCell ref="I175:J175"/>
    <mergeCell ref="I164:J164"/>
    <mergeCell ref="I165:J165"/>
    <mergeCell ref="I166:J166"/>
    <mergeCell ref="I167:J167"/>
    <mergeCell ref="I168:J168"/>
    <mergeCell ref="I169:J169"/>
    <mergeCell ref="I158:J158"/>
    <mergeCell ref="I159:J159"/>
    <mergeCell ref="I160:J160"/>
    <mergeCell ref="I161:J161"/>
    <mergeCell ref="I162:J162"/>
    <mergeCell ref="I163:J163"/>
    <mergeCell ref="I152:J152"/>
    <mergeCell ref="I153:J153"/>
    <mergeCell ref="I154:J154"/>
    <mergeCell ref="I155:J155"/>
    <mergeCell ref="I156:J156"/>
    <mergeCell ref="I157:J157"/>
    <mergeCell ref="I146:J146"/>
    <mergeCell ref="I147:J147"/>
    <mergeCell ref="I148:J148"/>
    <mergeCell ref="I149:J149"/>
    <mergeCell ref="I150:J150"/>
    <mergeCell ref="I151:J151"/>
    <mergeCell ref="I140:J140"/>
    <mergeCell ref="I141:J141"/>
    <mergeCell ref="I142:J142"/>
    <mergeCell ref="I143:J143"/>
    <mergeCell ref="I144:J144"/>
    <mergeCell ref="I145:J145"/>
    <mergeCell ref="I134:J134"/>
    <mergeCell ref="I135:J135"/>
    <mergeCell ref="I136:J136"/>
    <mergeCell ref="I137:J137"/>
    <mergeCell ref="I138:J138"/>
    <mergeCell ref="I139:J139"/>
    <mergeCell ref="I128:J128"/>
    <mergeCell ref="I129:J129"/>
    <mergeCell ref="I130:J130"/>
    <mergeCell ref="I131:J131"/>
    <mergeCell ref="I132:J132"/>
    <mergeCell ref="I133:J133"/>
    <mergeCell ref="I120:J120"/>
    <mergeCell ref="I121:J121"/>
    <mergeCell ref="I122:J122"/>
    <mergeCell ref="I123:J123"/>
    <mergeCell ref="I126:J126"/>
    <mergeCell ref="I127:J127"/>
    <mergeCell ref="I124:J124"/>
    <mergeCell ref="I125:J125"/>
    <mergeCell ref="H114:J114"/>
    <mergeCell ref="I115:J115"/>
    <mergeCell ref="I116:J116"/>
    <mergeCell ref="I117:J117"/>
    <mergeCell ref="I118:J118"/>
    <mergeCell ref="I119:J119"/>
    <mergeCell ref="I108:J108"/>
    <mergeCell ref="I109:J109"/>
    <mergeCell ref="I110:J110"/>
    <mergeCell ref="I111:J111"/>
    <mergeCell ref="I112:J112"/>
    <mergeCell ref="I113:J113"/>
    <mergeCell ref="H102:J104"/>
    <mergeCell ref="K102:O102"/>
    <mergeCell ref="P102:P103"/>
    <mergeCell ref="H105:J105"/>
    <mergeCell ref="I106:J106"/>
    <mergeCell ref="I107:J107"/>
    <mergeCell ref="H95:J95"/>
    <mergeCell ref="I97:J97"/>
    <mergeCell ref="H98:J98"/>
    <mergeCell ref="I100:J100"/>
    <mergeCell ref="P100:P101"/>
    <mergeCell ref="N101:O101"/>
    <mergeCell ref="I96:J96"/>
    <mergeCell ref="I86:J86"/>
    <mergeCell ref="I87:J87"/>
    <mergeCell ref="I91:J91"/>
    <mergeCell ref="I92:J92"/>
    <mergeCell ref="H93:J93"/>
    <mergeCell ref="I94:J94"/>
    <mergeCell ref="I80:J80"/>
    <mergeCell ref="I81:J81"/>
    <mergeCell ref="I82:J82"/>
    <mergeCell ref="I83:J83"/>
    <mergeCell ref="I84:J84"/>
    <mergeCell ref="I85:J85"/>
    <mergeCell ref="I88:J88"/>
    <mergeCell ref="I89:J89"/>
    <mergeCell ref="I90:J90"/>
    <mergeCell ref="I74:J74"/>
    <mergeCell ref="I75:J75"/>
    <mergeCell ref="I76:J76"/>
    <mergeCell ref="I77:J77"/>
    <mergeCell ref="I78:J78"/>
    <mergeCell ref="I79:J79"/>
    <mergeCell ref="I68:J68"/>
    <mergeCell ref="I69:J69"/>
    <mergeCell ref="I70:J70"/>
    <mergeCell ref="I71:J71"/>
    <mergeCell ref="I72:J72"/>
    <mergeCell ref="I73:J73"/>
    <mergeCell ref="I62:J62"/>
    <mergeCell ref="I63:J63"/>
    <mergeCell ref="I64:J64"/>
    <mergeCell ref="I65:J65"/>
    <mergeCell ref="I66:J66"/>
    <mergeCell ref="I67:J67"/>
    <mergeCell ref="I56:J56"/>
    <mergeCell ref="I57:J57"/>
    <mergeCell ref="I58:J58"/>
    <mergeCell ref="I59:J59"/>
    <mergeCell ref="I60:J60"/>
    <mergeCell ref="I61:J61"/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  <mergeCell ref="I38:J38"/>
    <mergeCell ref="I39:J39"/>
    <mergeCell ref="I40:J40"/>
    <mergeCell ref="I41:J41"/>
    <mergeCell ref="I42:J42"/>
    <mergeCell ref="I43:J43"/>
    <mergeCell ref="I32:J32"/>
    <mergeCell ref="I33:J33"/>
    <mergeCell ref="I34:J34"/>
    <mergeCell ref="I35:J35"/>
    <mergeCell ref="I36:J36"/>
    <mergeCell ref="I37:J37"/>
    <mergeCell ref="I26:J26"/>
    <mergeCell ref="I27:J27"/>
    <mergeCell ref="I28:J28"/>
    <mergeCell ref="I29:J29"/>
    <mergeCell ref="I30:J30"/>
    <mergeCell ref="I31:J31"/>
    <mergeCell ref="I20:J20"/>
    <mergeCell ref="I21:J21"/>
    <mergeCell ref="I22:J22"/>
    <mergeCell ref="I23:J23"/>
    <mergeCell ref="I24:J24"/>
    <mergeCell ref="I25:J25"/>
    <mergeCell ref="H17:J17"/>
    <mergeCell ref="I18:J18"/>
    <mergeCell ref="I19:J19"/>
    <mergeCell ref="H8:J8"/>
    <mergeCell ref="H9:J9"/>
    <mergeCell ref="H10:J10"/>
    <mergeCell ref="H11:J11"/>
    <mergeCell ref="H12:J12"/>
    <mergeCell ref="I13:J13"/>
    <mergeCell ref="H2:P2"/>
    <mergeCell ref="H3:P3"/>
    <mergeCell ref="H4:P4"/>
    <mergeCell ref="H5:J7"/>
    <mergeCell ref="K5:O5"/>
    <mergeCell ref="P5:P6"/>
    <mergeCell ref="I14:J14"/>
    <mergeCell ref="I15:J15"/>
    <mergeCell ref="H16:J16"/>
  </mergeCells>
  <printOptions horizontalCentered="1"/>
  <pageMargins left="0.55118110236220474" right="0.27559055118110237" top="0.54" bottom="0.43" header="0" footer="0"/>
  <pageSetup scale="6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IP-1</vt:lpstr>
      <vt:lpstr>'IP-1'!Área_de_impresión</vt:lpstr>
      <vt:lpstr>'IP-1'!Títulos_a_imprimir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PRESUPUESTOS</cp:lastModifiedBy>
  <cp:lastPrinted>2025-02-17T20:46:43Z</cp:lastPrinted>
  <dcterms:created xsi:type="dcterms:W3CDTF">2023-03-24T19:29:24Z</dcterms:created>
  <dcterms:modified xsi:type="dcterms:W3CDTF">2025-02-17T20:49:39Z</dcterms:modified>
</cp:coreProperties>
</file>