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4.7.4. ED" sheetId="9" r:id="rId1"/>
  </sheets>
  <definedNames>
    <definedName name="_xlnm.Print_Area" localSheetId="0">'4.7.4. ED'!$A$1:$U$272</definedName>
    <definedName name="_xlnm.Print_Titles" localSheetId="0">'4.7.4. ED'!$1:$3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9" l="1"/>
  <c r="S155" i="9" l="1"/>
  <c r="R155" i="9"/>
  <c r="P155" i="9"/>
  <c r="Q155" i="9"/>
  <c r="O155" i="9"/>
  <c r="N155" i="9"/>
  <c r="K155" i="9"/>
  <c r="L155" i="9"/>
  <c r="M155" i="9"/>
  <c r="T155" i="9" l="1"/>
  <c r="Q58" i="9" l="1"/>
  <c r="R58" i="9"/>
  <c r="S58" i="9"/>
  <c r="P270" i="9" l="1"/>
  <c r="H270" i="9"/>
  <c r="N269" i="9"/>
  <c r="S268" i="9"/>
  <c r="R268" i="9"/>
  <c r="Q268" i="9"/>
  <c r="P268" i="9"/>
  <c r="O268" i="9"/>
  <c r="N268" i="9"/>
  <c r="M268" i="9"/>
  <c r="L268" i="9"/>
  <c r="K268" i="9"/>
  <c r="J268" i="9"/>
  <c r="I268" i="9"/>
  <c r="H268" i="9"/>
  <c r="S267" i="9"/>
  <c r="R267" i="9"/>
  <c r="Q267" i="9"/>
  <c r="P267" i="9"/>
  <c r="O267" i="9"/>
  <c r="N267" i="9"/>
  <c r="M267" i="9"/>
  <c r="L267" i="9"/>
  <c r="K267" i="9"/>
  <c r="J267" i="9"/>
  <c r="I267" i="9"/>
  <c r="T267" i="9" s="1"/>
  <c r="H267" i="9"/>
  <c r="T266" i="9"/>
  <c r="U265" i="9" s="1"/>
  <c r="T265" i="9"/>
  <c r="T264" i="9"/>
  <c r="T263" i="9"/>
  <c r="U263" i="9" s="1"/>
  <c r="T262" i="9"/>
  <c r="U261" i="9" s="1"/>
  <c r="T261" i="9"/>
  <c r="T260" i="9"/>
  <c r="T259" i="9"/>
  <c r="U259" i="9" s="1"/>
  <c r="T258" i="9"/>
  <c r="T257" i="9"/>
  <c r="U257" i="9" s="1"/>
  <c r="T256" i="9"/>
  <c r="U255" i="9" s="1"/>
  <c r="T255" i="9"/>
  <c r="T254" i="9"/>
  <c r="T253" i="9"/>
  <c r="T252" i="9"/>
  <c r="U251" i="9" s="1"/>
  <c r="T251" i="9"/>
  <c r="T250" i="9"/>
  <c r="U249" i="9" s="1"/>
  <c r="T249" i="9"/>
  <c r="T248" i="9"/>
  <c r="T247" i="9"/>
  <c r="T243" i="9"/>
  <c r="G243" i="9" s="1"/>
  <c r="T242" i="9"/>
  <c r="G242" i="9" s="1"/>
  <c r="T239" i="9"/>
  <c r="G239" i="9"/>
  <c r="T238" i="9"/>
  <c r="G238" i="9" s="1"/>
  <c r="S231" i="9"/>
  <c r="R231" i="9"/>
  <c r="Q231" i="9"/>
  <c r="P231" i="9"/>
  <c r="O231" i="9"/>
  <c r="N231" i="9"/>
  <c r="M231" i="9"/>
  <c r="L231" i="9"/>
  <c r="K231" i="9"/>
  <c r="J231" i="9"/>
  <c r="I231" i="9"/>
  <c r="H231" i="9"/>
  <c r="S230" i="9"/>
  <c r="R230" i="9"/>
  <c r="Q230" i="9"/>
  <c r="P230" i="9"/>
  <c r="O230" i="9"/>
  <c r="N230" i="9"/>
  <c r="M230" i="9"/>
  <c r="L230" i="9"/>
  <c r="K230" i="9"/>
  <c r="J230" i="9"/>
  <c r="I230" i="9"/>
  <c r="H230" i="9"/>
  <c r="T230" i="9" s="1"/>
  <c r="T229" i="9"/>
  <c r="T228" i="9"/>
  <c r="T227" i="9"/>
  <c r="U226" i="9"/>
  <c r="T226" i="9"/>
  <c r="T225" i="9"/>
  <c r="T224" i="9"/>
  <c r="U224" i="9" s="1"/>
  <c r="T223" i="9"/>
  <c r="U222" i="9" s="1"/>
  <c r="T222" i="9"/>
  <c r="T221" i="9"/>
  <c r="U220" i="9" s="1"/>
  <c r="T220" i="9"/>
  <c r="T219" i="9"/>
  <c r="T218" i="9"/>
  <c r="U218" i="9" s="1"/>
  <c r="T217" i="9"/>
  <c r="U216" i="9" s="1"/>
  <c r="T216" i="9"/>
  <c r="T215" i="9"/>
  <c r="T214" i="9"/>
  <c r="U214" i="9" s="1"/>
  <c r="T213" i="9"/>
  <c r="T212" i="9"/>
  <c r="T211" i="9"/>
  <c r="U210" i="9"/>
  <c r="T210" i="9"/>
  <c r="T209" i="9"/>
  <c r="T208" i="9"/>
  <c r="U208" i="9" s="1"/>
  <c r="T204" i="9"/>
  <c r="T203" i="9"/>
  <c r="G203" i="9" s="1"/>
  <c r="T200" i="9"/>
  <c r="G200" i="9"/>
  <c r="T199" i="9"/>
  <c r="U199" i="9" s="1"/>
  <c r="T196" i="9" s="1"/>
  <c r="G199" i="9"/>
  <c r="S192" i="9"/>
  <c r="R192" i="9"/>
  <c r="Q192" i="9"/>
  <c r="P192" i="9"/>
  <c r="O192" i="9"/>
  <c r="N192" i="9"/>
  <c r="M192" i="9"/>
  <c r="L192" i="9"/>
  <c r="K192" i="9"/>
  <c r="J192" i="9"/>
  <c r="I192" i="9"/>
  <c r="H192" i="9"/>
  <c r="S191" i="9"/>
  <c r="R191" i="9"/>
  <c r="Q191" i="9"/>
  <c r="P191" i="9"/>
  <c r="O191" i="9"/>
  <c r="N191" i="9"/>
  <c r="M191" i="9"/>
  <c r="L191" i="9"/>
  <c r="T191" i="9" s="1"/>
  <c r="K191" i="9"/>
  <c r="J191" i="9"/>
  <c r="I191" i="9"/>
  <c r="H191" i="9"/>
  <c r="T190" i="9"/>
  <c r="T189" i="9"/>
  <c r="T188" i="9"/>
  <c r="U187" i="9" s="1"/>
  <c r="T187" i="9"/>
  <c r="T186" i="9"/>
  <c r="T185" i="9"/>
  <c r="T184" i="9"/>
  <c r="T183" i="9"/>
  <c r="T182" i="9"/>
  <c r="U181" i="9" s="1"/>
  <c r="T181" i="9"/>
  <c r="T180" i="9"/>
  <c r="T179" i="9"/>
  <c r="T178" i="9"/>
  <c r="U177" i="9"/>
  <c r="T177" i="9"/>
  <c r="T176" i="9"/>
  <c r="U175" i="9" s="1"/>
  <c r="T175" i="9"/>
  <c r="T174" i="9"/>
  <c r="T173" i="9"/>
  <c r="T172" i="9"/>
  <c r="U171" i="9" s="1"/>
  <c r="T171" i="9"/>
  <c r="T170" i="9"/>
  <c r="T169" i="9"/>
  <c r="T168" i="9"/>
  <c r="T167" i="9"/>
  <c r="T166" i="9"/>
  <c r="U165" i="9" s="1"/>
  <c r="T165" i="9"/>
  <c r="T164" i="9"/>
  <c r="T163" i="9"/>
  <c r="T162" i="9"/>
  <c r="U161" i="9" s="1"/>
  <c r="T161" i="9"/>
  <c r="T160" i="9"/>
  <c r="U159" i="9" s="1"/>
  <c r="T159" i="9"/>
  <c r="S156" i="9"/>
  <c r="R156" i="9"/>
  <c r="Q156" i="9"/>
  <c r="P156" i="9"/>
  <c r="O156" i="9"/>
  <c r="N156" i="9"/>
  <c r="M156" i="9"/>
  <c r="L156" i="9"/>
  <c r="K156" i="9"/>
  <c r="J156" i="9"/>
  <c r="I156" i="9"/>
  <c r="T156" i="9" s="1"/>
  <c r="G156" i="9" s="1"/>
  <c r="H156" i="9"/>
  <c r="C156" i="9"/>
  <c r="B156" i="9"/>
  <c r="J155" i="9"/>
  <c r="I155" i="9"/>
  <c r="H155" i="9"/>
  <c r="C155" i="9"/>
  <c r="B155" i="9"/>
  <c r="T153" i="9"/>
  <c r="G153" i="9"/>
  <c r="T152" i="9"/>
  <c r="U152" i="9" s="1"/>
  <c r="S145" i="9"/>
  <c r="R145" i="9"/>
  <c r="Q145" i="9"/>
  <c r="P145" i="9"/>
  <c r="O145" i="9"/>
  <c r="N145" i="9"/>
  <c r="M145" i="9"/>
  <c r="L145" i="9"/>
  <c r="K145" i="9"/>
  <c r="J145" i="9"/>
  <c r="I145" i="9"/>
  <c r="H145" i="9"/>
  <c r="S144" i="9"/>
  <c r="R144" i="9"/>
  <c r="Q144" i="9"/>
  <c r="P144" i="9"/>
  <c r="O144" i="9"/>
  <c r="N144" i="9"/>
  <c r="M144" i="9"/>
  <c r="L144" i="9"/>
  <c r="K144" i="9"/>
  <c r="J144" i="9"/>
  <c r="T144" i="9" s="1"/>
  <c r="I144" i="9"/>
  <c r="H144" i="9"/>
  <c r="T143" i="9"/>
  <c r="T142" i="9"/>
  <c r="U142" i="9" s="1"/>
  <c r="T141" i="9"/>
  <c r="T140" i="9"/>
  <c r="T139" i="9"/>
  <c r="U138" i="9" s="1"/>
  <c r="T138" i="9"/>
  <c r="T137" i="9"/>
  <c r="T136" i="9"/>
  <c r="T135" i="9"/>
  <c r="U134" i="9"/>
  <c r="T134" i="9"/>
  <c r="T133" i="9"/>
  <c r="U132" i="9" s="1"/>
  <c r="T132" i="9"/>
  <c r="T128" i="9"/>
  <c r="G128" i="9"/>
  <c r="T127" i="9"/>
  <c r="U127" i="9" s="1"/>
  <c r="G127" i="9"/>
  <c r="T124" i="9"/>
  <c r="T123" i="9"/>
  <c r="U123" i="9" s="1"/>
  <c r="S116" i="9"/>
  <c r="R116" i="9"/>
  <c r="Q116" i="9"/>
  <c r="P116" i="9"/>
  <c r="O116" i="9"/>
  <c r="N116" i="9"/>
  <c r="M116" i="9"/>
  <c r="L116" i="9"/>
  <c r="K116" i="9"/>
  <c r="K270" i="9" s="1"/>
  <c r="J116" i="9"/>
  <c r="J270" i="9" s="1"/>
  <c r="I116" i="9"/>
  <c r="H116" i="9"/>
  <c r="S115" i="9"/>
  <c r="R115" i="9"/>
  <c r="Q115" i="9"/>
  <c r="Q269" i="9" s="1"/>
  <c r="P115" i="9"/>
  <c r="P269" i="9" s="1"/>
  <c r="O115" i="9"/>
  <c r="O269" i="9" s="1"/>
  <c r="N115" i="9"/>
  <c r="M115" i="9"/>
  <c r="L115" i="9"/>
  <c r="K115" i="9"/>
  <c r="J115" i="9"/>
  <c r="I115" i="9"/>
  <c r="I269" i="9" s="1"/>
  <c r="H115" i="9"/>
  <c r="H269" i="9" s="1"/>
  <c r="T114" i="9"/>
  <c r="U113" i="9" s="1"/>
  <c r="T113" i="9"/>
  <c r="T112" i="9"/>
  <c r="T111" i="9"/>
  <c r="T110" i="9"/>
  <c r="T109" i="9"/>
  <c r="T108" i="9"/>
  <c r="U107" i="9" s="1"/>
  <c r="T107" i="9"/>
  <c r="T106" i="9"/>
  <c r="T105" i="9"/>
  <c r="T104" i="9"/>
  <c r="U103" i="9" s="1"/>
  <c r="T103" i="9"/>
  <c r="T102" i="9"/>
  <c r="U101" i="9" s="1"/>
  <c r="T101" i="9"/>
  <c r="T100" i="9"/>
  <c r="T99" i="9"/>
  <c r="T98" i="9"/>
  <c r="U97" i="9" s="1"/>
  <c r="T97" i="9"/>
  <c r="T96" i="9"/>
  <c r="T95" i="9"/>
  <c r="T94" i="9"/>
  <c r="T93" i="9"/>
  <c r="T88" i="9"/>
  <c r="G88" i="9"/>
  <c r="C88" i="9"/>
  <c r="B88" i="9"/>
  <c r="T87" i="9"/>
  <c r="U87" i="9" s="1"/>
  <c r="G87" i="9"/>
  <c r="C87" i="9"/>
  <c r="B87" i="9"/>
  <c r="T84" i="9"/>
  <c r="G84" i="9" s="1"/>
  <c r="T83" i="9"/>
  <c r="U83" i="9" s="1"/>
  <c r="T80" i="9" s="1"/>
  <c r="G83" i="9"/>
  <c r="S76" i="9"/>
  <c r="R76" i="9"/>
  <c r="Q76" i="9"/>
  <c r="P76" i="9"/>
  <c r="O76" i="9"/>
  <c r="O270" i="9" s="1"/>
  <c r="N76" i="9"/>
  <c r="N270" i="9" s="1"/>
  <c r="M76" i="9"/>
  <c r="M270" i="9" s="1"/>
  <c r="L76" i="9"/>
  <c r="L270" i="9" s="1"/>
  <c r="K76" i="9"/>
  <c r="J76" i="9"/>
  <c r="I76" i="9"/>
  <c r="H76" i="9"/>
  <c r="S75" i="9"/>
  <c r="S269" i="9" s="1"/>
  <c r="R75" i="9"/>
  <c r="R269" i="9" s="1"/>
  <c r="Q75" i="9"/>
  <c r="P75" i="9"/>
  <c r="O75" i="9"/>
  <c r="N75" i="9"/>
  <c r="M75" i="9"/>
  <c r="M269" i="9" s="1"/>
  <c r="L75" i="9"/>
  <c r="L269" i="9" s="1"/>
  <c r="K75" i="9"/>
  <c r="K269" i="9" s="1"/>
  <c r="J75" i="9"/>
  <c r="J269" i="9" s="1"/>
  <c r="I75" i="9"/>
  <c r="H75" i="9"/>
  <c r="T74" i="9"/>
  <c r="T73" i="9"/>
  <c r="T72" i="9"/>
  <c r="T71" i="9"/>
  <c r="T70" i="9"/>
  <c r="U69" i="9" s="1"/>
  <c r="T69" i="9"/>
  <c r="T68" i="9"/>
  <c r="T67" i="9"/>
  <c r="T66" i="9"/>
  <c r="U65" i="9" s="1"/>
  <c r="T65" i="9"/>
  <c r="T64" i="9"/>
  <c r="U63" i="9" s="1"/>
  <c r="T63" i="9"/>
  <c r="S59" i="9"/>
  <c r="R59" i="9"/>
  <c r="Q59" i="9"/>
  <c r="P59" i="9"/>
  <c r="O59" i="9"/>
  <c r="N59" i="9"/>
  <c r="M59" i="9"/>
  <c r="L59" i="9"/>
  <c r="K59" i="9"/>
  <c r="J59" i="9"/>
  <c r="I59" i="9"/>
  <c r="T59" i="9" s="1"/>
  <c r="G59" i="9" s="1"/>
  <c r="H59" i="9"/>
  <c r="P58" i="9"/>
  <c r="O58" i="9"/>
  <c r="N58" i="9"/>
  <c r="M58" i="9"/>
  <c r="L58" i="9"/>
  <c r="K58" i="9"/>
  <c r="J58" i="9"/>
  <c r="I58" i="9"/>
  <c r="H58" i="9"/>
  <c r="T58" i="9" s="1"/>
  <c r="T55" i="9"/>
  <c r="U54" i="9" s="1"/>
  <c r="T51" i="9" s="1"/>
  <c r="G55" i="9"/>
  <c r="T54" i="9"/>
  <c r="G54" i="9" s="1"/>
  <c r="T47" i="9"/>
  <c r="G47" i="9"/>
  <c r="T46" i="9"/>
  <c r="G46" i="9" s="1"/>
  <c r="T43" i="9"/>
  <c r="G43" i="9" s="1"/>
  <c r="T42" i="9"/>
  <c r="U42" i="9" s="1"/>
  <c r="T39" i="9" s="1"/>
  <c r="G42" i="9"/>
  <c r="T35" i="9"/>
  <c r="G35" i="9" s="1"/>
  <c r="F35" i="9"/>
  <c r="C35" i="9"/>
  <c r="B35" i="9"/>
  <c r="T34" i="9"/>
  <c r="G34" i="9"/>
  <c r="F34" i="9"/>
  <c r="C34" i="9"/>
  <c r="B34" i="9"/>
  <c r="T31" i="9"/>
  <c r="U30" i="9" s="1"/>
  <c r="T27" i="9" s="1"/>
  <c r="T30" i="9"/>
  <c r="G30" i="9" s="1"/>
  <c r="U203" i="9" l="1"/>
  <c r="G204" i="9"/>
  <c r="U253" i="9"/>
  <c r="T268" i="9"/>
  <c r="U267" i="9" s="1"/>
  <c r="U247" i="9"/>
  <c r="U228" i="9"/>
  <c r="U212" i="9"/>
  <c r="T231" i="9"/>
  <c r="U230" i="9" s="1"/>
  <c r="G152" i="9"/>
  <c r="U189" i="9"/>
  <c r="U185" i="9"/>
  <c r="U183" i="9"/>
  <c r="U179" i="9"/>
  <c r="U173" i="9"/>
  <c r="U169" i="9"/>
  <c r="U167" i="9"/>
  <c r="U163" i="9"/>
  <c r="T192" i="9"/>
  <c r="U191" i="9" s="1"/>
  <c r="U109" i="9"/>
  <c r="U105" i="9"/>
  <c r="U95" i="9"/>
  <c r="U93" i="9"/>
  <c r="U73" i="9"/>
  <c r="U71" i="9"/>
  <c r="U67" i="9"/>
  <c r="U99" i="9"/>
  <c r="T116" i="9"/>
  <c r="U115" i="9" s="1"/>
  <c r="U111" i="9"/>
  <c r="U140" i="9"/>
  <c r="U136" i="9"/>
  <c r="Q270" i="9"/>
  <c r="S270" i="9"/>
  <c r="T145" i="9"/>
  <c r="U144" i="9" s="1"/>
  <c r="R270" i="9"/>
  <c r="G155" i="9"/>
  <c r="U155" i="9"/>
  <c r="G58" i="9"/>
  <c r="U58" i="9"/>
  <c r="U238" i="9"/>
  <c r="T235" i="9" s="1"/>
  <c r="I270" i="9"/>
  <c r="T115" i="9"/>
  <c r="G31" i="9"/>
  <c r="U242" i="9"/>
  <c r="T76" i="9"/>
  <c r="U46" i="9"/>
  <c r="T75" i="9"/>
  <c r="T269" i="9" l="1"/>
  <c r="U75" i="9"/>
  <c r="T270" i="9"/>
  <c r="U269" i="9" s="1"/>
</calcChain>
</file>

<file path=xl/comments1.xml><?xml version="1.0" encoding="utf-8"?>
<comments xmlns="http://schemas.openxmlformats.org/spreadsheetml/2006/main">
  <authors>
    <author>LETICIA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pendiente al cierre de junio
</t>
        </r>
      </text>
    </comment>
  </commentList>
</comments>
</file>

<file path=xl/sharedStrings.xml><?xml version="1.0" encoding="utf-8"?>
<sst xmlns="http://schemas.openxmlformats.org/spreadsheetml/2006/main" count="890" uniqueCount="243">
  <si>
    <t>Ente Fiscalizable</t>
  </si>
  <si>
    <t>Comisión de Agua Potable y Alcantarillado del Municipio de Acapulco</t>
  </si>
  <si>
    <t>Unidad responsable</t>
  </si>
  <si>
    <t>Clave Presupuestal</t>
  </si>
  <si>
    <t>51013-1-2.1-DG-E-2.2.3-1.14</t>
  </si>
  <si>
    <t>Género Contable desagregado hasta el nivel de cuenta contable</t>
  </si>
  <si>
    <t>50000-51013-000-000-000</t>
  </si>
  <si>
    <t>Clasificación Funcional</t>
  </si>
  <si>
    <t>Finalidad</t>
  </si>
  <si>
    <t>Desarrollo Social</t>
  </si>
  <si>
    <t>Función</t>
  </si>
  <si>
    <t>Subfunción</t>
  </si>
  <si>
    <t>Actividad</t>
  </si>
  <si>
    <t>Alineación al Plan de Desarrollo Estatal</t>
  </si>
  <si>
    <t>VII.- Guerrero Socialmente Comprometido. Garantizar que todas las familias cuenten con vivienda digna y servicios básicos</t>
  </si>
  <si>
    <t>Alineación al Plan Municipal de Desarrollo</t>
  </si>
  <si>
    <t>Objetivo</t>
  </si>
  <si>
    <t>Resumen Narrativo (FIN)</t>
  </si>
  <si>
    <t>Método de Cálculo</t>
  </si>
  <si>
    <t>Nombre del indicador</t>
  </si>
  <si>
    <t>Unidad de Medida</t>
  </si>
  <si>
    <t>Dimensión</t>
  </si>
  <si>
    <t>Tipo de indicador</t>
  </si>
  <si>
    <t>Frecuencia de medición</t>
  </si>
  <si>
    <t>Meta</t>
  </si>
  <si>
    <t>Acciones</t>
  </si>
  <si>
    <t>Eficacia</t>
  </si>
  <si>
    <t>Estratégico</t>
  </si>
  <si>
    <t>Programado</t>
  </si>
  <si>
    <t>Variables</t>
  </si>
  <si>
    <t>Nombre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</si>
  <si>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</si>
  <si>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</si>
  <si>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</si>
  <si>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</si>
  <si>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</si>
  <si>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</si>
  <si>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</si>
  <si>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</si>
  <si>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</si>
  <si>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Oct.</t>
  </si>
  <si>
    <t>Nov</t>
  </si>
  <si>
    <t>Dic</t>
  </si>
  <si>
    <t>Total</t>
  </si>
  <si>
    <t>Porcentaje de cumplimiento</t>
  </si>
  <si>
    <t>Resumen Narrativo (PROPÓSITO)</t>
  </si>
  <si>
    <t>Realizado</t>
  </si>
  <si>
    <t>Porcentaje de cumplimiento en los procesos y actividades programadas para dar un mejor servicio</t>
  </si>
  <si>
    <t>Eficiencia</t>
  </si>
  <si>
    <t>Mensual</t>
  </si>
  <si>
    <t>Total
(prom)</t>
  </si>
  <si>
    <t>PAR</t>
  </si>
  <si>
    <t>Procesos y actividades realizados</t>
  </si>
  <si>
    <t>Procesos</t>
  </si>
  <si>
    <t>PAP</t>
  </si>
  <si>
    <t>Procesos y actividades programados</t>
  </si>
  <si>
    <t>ACTIVIDADES</t>
  </si>
  <si>
    <t>Componentes</t>
  </si>
  <si>
    <t>Concepto</t>
  </si>
  <si>
    <t>Oct</t>
  </si>
  <si>
    <t>Información pública</t>
  </si>
  <si>
    <t>Agenda</t>
  </si>
  <si>
    <t>Asuntos jurídicos</t>
  </si>
  <si>
    <t>Servicios</t>
  </si>
  <si>
    <t>Costo Total del Programa</t>
  </si>
  <si>
    <t>Vivienda y Servicios a la Comunidad</t>
  </si>
  <si>
    <t>Abastecimiento de Agua Potable</t>
  </si>
  <si>
    <t>Agua Potable y Alcantarillado</t>
  </si>
  <si>
    <t>Gestión</t>
  </si>
  <si>
    <t xml:space="preserve"> Usuarios y ciudadanía en general informada en cuanto al uso de los recursos financieros, materiales y humanos.</t>
  </si>
  <si>
    <t>CIMRFMH/CPIMRFMH*100</t>
  </si>
  <si>
    <t xml:space="preserve">Porcentaje de ciudadanía informada en cuanto al manejo de los recursos financieros, materiales y humanos </t>
  </si>
  <si>
    <t>CIMRFMH</t>
  </si>
  <si>
    <t xml:space="preserve">Ciudadanía informada en cuanto al manejo de los recursos financieros, materiales y humanos </t>
  </si>
  <si>
    <t>Ciudadanía</t>
  </si>
  <si>
    <t>CPIMRFMH</t>
  </si>
  <si>
    <t xml:space="preserve">Ciudadanía programada a ser informada en cuanto al manejo de los recursos financieros, materiales y humanos </t>
  </si>
  <si>
    <t>Reportes</t>
  </si>
  <si>
    <t>Pólizas</t>
  </si>
  <si>
    <t>Recorridos</t>
  </si>
  <si>
    <t>Requisiciones</t>
  </si>
  <si>
    <t xml:space="preserve">Registros </t>
  </si>
  <si>
    <t>Usuarios</t>
  </si>
  <si>
    <t>Actividades</t>
  </si>
  <si>
    <t>Componente</t>
  </si>
  <si>
    <t>Tramites</t>
  </si>
  <si>
    <t>Medidores</t>
  </si>
  <si>
    <t>Inspecciones</t>
  </si>
  <si>
    <t>Expedientes</t>
  </si>
  <si>
    <t>Rutas de Trabajo</t>
  </si>
  <si>
    <t>Notificaciones</t>
  </si>
  <si>
    <t>Porcentaje de variación en la cobertura general de servicios</t>
  </si>
  <si>
    <t>Porcentaje</t>
  </si>
  <si>
    <t>Eficiencia Física de agua potable Distribuida</t>
  </si>
  <si>
    <t>(AF /AP) * 100</t>
  </si>
  <si>
    <t>AP</t>
  </si>
  <si>
    <t>Agua Producida</t>
  </si>
  <si>
    <t>AF</t>
  </si>
  <si>
    <t>Agua Facturada</t>
  </si>
  <si>
    <t>Reuniones</t>
  </si>
  <si>
    <t>Metros lineales</t>
  </si>
  <si>
    <t>Monitoreos</t>
  </si>
  <si>
    <t>(VPDSAPA / VBDSAPA) * 100</t>
  </si>
  <si>
    <t>Viviendas</t>
  </si>
  <si>
    <t>Gestion</t>
  </si>
  <si>
    <t>VBDSAPA</t>
  </si>
  <si>
    <t>Viviendas beneficiadas para dotación del servicio de agua potable y/o alcantarillado.</t>
  </si>
  <si>
    <t>VPDSAPA</t>
  </si>
  <si>
    <t>Viviendas programadas con la dotación del servicio de agua potable y/o alcantarillado.</t>
  </si>
  <si>
    <t>Población con mejor calidad de vida mediante la atención de la demanda de los servicios de agua potable y alcantarillado sanitario.</t>
  </si>
  <si>
    <t>(PADS/PPDS)  * 100</t>
  </si>
  <si>
    <t>Porcentaje de población atendida en la demanda de los servicios.</t>
  </si>
  <si>
    <t>Habitantes</t>
  </si>
  <si>
    <t>PADS</t>
  </si>
  <si>
    <t>Población atendida en la demanda de los servicios</t>
  </si>
  <si>
    <t>PPDS</t>
  </si>
  <si>
    <t>Población proyectada en la demanda de los servicios</t>
  </si>
  <si>
    <t>Proyectos</t>
  </si>
  <si>
    <t>Presupuestos de Obra</t>
  </si>
  <si>
    <t>Supervisiones</t>
  </si>
  <si>
    <t>Títulos</t>
  </si>
  <si>
    <t>Balances</t>
  </si>
  <si>
    <t>Ciudadanía atendida en cuanto a sus solicitudes de los servicios mediante el seguimiento de mecanismos de captación de demanda adecuados y oportunos.</t>
  </si>
  <si>
    <t>Costo Total modificado</t>
  </si>
  <si>
    <t xml:space="preserve">Costo Total ejercido </t>
  </si>
  <si>
    <t>ESTRATÉGICO</t>
  </si>
  <si>
    <t>Habitantes de la ciudad de Acapulco con mejor eficiencia hidrosanitaria cumpliendo con las normas  establecidas en la materia.</t>
  </si>
  <si>
    <t>Equipos</t>
  </si>
  <si>
    <t>DIRECCIÓN GENERAL</t>
  </si>
  <si>
    <t>Contribuir en brindar a la población un servicio integral y de calidad en agua y saneamiento de acuerdo a las normas establecidas en la materia.</t>
  </si>
  <si>
    <t>Cobertura de servicio 2023</t>
  </si>
  <si>
    <t>CS2023</t>
  </si>
  <si>
    <t>Procesos y actividades de la CAPAMA eficientados para un mejor servicio de agua potable y alcantarillado a la ciudadanía.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</si>
  <si>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</si>
  <si>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(PAR/PAP)</t>
  </si>
  <si>
    <t>Evaluaciones</t>
  </si>
  <si>
    <t>Revisiones</t>
  </si>
  <si>
    <t>Acciones
Contables</t>
  </si>
  <si>
    <t>Consultas</t>
  </si>
  <si>
    <t>Gestiones comerciales atendidas en cuanto a operación y recaudación a través de la oficina central y gerencias.</t>
  </si>
  <si>
    <t>Porcentaje de gestiones comerciales atendidas</t>
  </si>
  <si>
    <t>Gestiones comerciales atendidas</t>
  </si>
  <si>
    <t>Gestiones comerciales programadas</t>
  </si>
  <si>
    <t>GCA</t>
  </si>
  <si>
    <t>GCP</t>
  </si>
  <si>
    <t>GCA/GCP * 100</t>
  </si>
  <si>
    <t>MM3</t>
  </si>
  <si>
    <t>Viviendas con mejora de los servicios de agua potable y alcantarillado sanitario mediante obras y proyectos</t>
  </si>
  <si>
    <t>Porcentaje de viviendas atendidas con servicios de agua potable y/o alcantarillado sanitario</t>
  </si>
  <si>
    <t>Rehabi-
litaciones</t>
  </si>
  <si>
    <t>Quejas y procesos</t>
  </si>
  <si>
    <t>Necesidades tecnológicas</t>
  </si>
  <si>
    <t>PROGRAMA 1: ABASTECIMIENTO DE LOS SERVICIOS DE AGUA POTABLE, ALCANTARILLADO SANITARIO Y SANEAMIENTO PARA EL MUNICIPIO DE ACAPULCO</t>
  </si>
  <si>
    <t>PROGRAMA PRESUPUESTARIO</t>
  </si>
  <si>
    <t>Resumen Narrativo 
(COMPONENTE 1. SERVICIOS ADMINISTRATIVOS. 1.1.- DIRIGIR, CONTROLAR, COMUNICAR, MODERNIZAR, 
TRANSPARENTAR Y NORMAR LAS ACCIONES INSTITUCIONALES DE CAPAMA.)
Proyecto de inversión a cargo de la Dirección General</t>
  </si>
  <si>
    <t>Resumen Narrativo 
(COMPONENTE 1. SERVICIOS ADMINISTRATIVOS. 1.2.- GESTIÓN SOSTENIBLE Y TRANSPARENTE EN EL USO DE LOS RECURSOS FINANCIEROS, MATERIALES Y HUMANOS.)
Proyecto de inversión a cargo de la Dirección de Finanzas</t>
  </si>
  <si>
    <t>Resumen Narrativo
 (COMPONENTE 1. SERVICIOS ADMINISTRATIVOS. 1.3.- FORTALECER EL VÍNCULO DE ATENCIÓN A LA CIUDADANÍA.)
Proyecto de inversión a cargo de la Dirección de Gestión Ciudadana</t>
  </si>
  <si>
    <t>Resumen Narrativo
 (COMPONENTE 2. SERVICIOS COMERCIALES. 2.1.- ACCIONES PARA LA EFICIENCIA COMERCIAL Y MEJORAMIENTO DE IMAGEN
Proyecto de inversión a cargo de la Dirección Comercial</t>
  </si>
  <si>
    <t>Resumen Narrativo
 (COMPONENTE 3. SERVICIOS TÉCNICO OPERACIONALES. 3.2.- PLANEACIÓN, CONTRATACIÓN Y SUPERVISIÓN DE OBRA PÚBLICA.)
Proyecto de inversión a cargo de la Dirección Técnica</t>
  </si>
  <si>
    <t xml:space="preserve"> </t>
  </si>
  <si>
    <t xml:space="preserve">TOTAL </t>
  </si>
  <si>
    <t>SUBTOTAL</t>
  </si>
  <si>
    <r>
      <t xml:space="preserve">Presupuesto basado en Resultados 
</t>
    </r>
    <r>
      <rPr>
        <b/>
        <sz val="20"/>
        <rFont val="Arial"/>
        <family val="2"/>
      </rPr>
      <t>PERIODO: Enero a Diciembre del Ejercicio Fiscal 2024</t>
    </r>
  </si>
  <si>
    <t>(CS2024) / CS2023 - 1)*100</t>
  </si>
  <si>
    <t>CS2024</t>
  </si>
  <si>
    <t>Cobertura de servicio 2024</t>
  </si>
  <si>
    <t>(NUS / TER) *100</t>
  </si>
  <si>
    <t>Porcentaje de usuarios que se consideran satisfechos con la atención de los servicios.</t>
  </si>
  <si>
    <t>Estudios de opinión</t>
  </si>
  <si>
    <t>70% de los estudios de opinión aplicados</t>
  </si>
  <si>
    <t>NUS</t>
  </si>
  <si>
    <t>Número de usuarios que se sienten satisfechos con la atención de los servicios</t>
  </si>
  <si>
    <t>TER</t>
  </si>
  <si>
    <t>Total de estudios de opinión aplicados</t>
  </si>
  <si>
    <t>Demandas</t>
  </si>
  <si>
    <t>Tipo de indicador: Componente 1. Proyecto 1.1.</t>
  </si>
  <si>
    <t>Tipo de indicador: Componente 1. Proyecto 1.2.</t>
  </si>
  <si>
    <t>Tipo de indicador: Componente 1. Proyecto 1.3.</t>
  </si>
  <si>
    <r>
      <rPr>
        <b/>
        <sz val="12"/>
        <rFont val="Arial"/>
        <family val="2"/>
      </rPr>
      <t>C1. P1.3. A1.</t>
    </r>
    <r>
      <rPr>
        <sz val="12"/>
        <rFont val="Arial"/>
        <family val="2"/>
      </rPr>
      <t xml:space="preserve"> Supervisar y coordinar acciones con los departamentos de la Dirección de Gestión  Ciudadana para mejorar la atención a la sociedad.</t>
    </r>
  </si>
  <si>
    <r>
      <rPr>
        <b/>
        <sz val="12"/>
        <rFont val="Arial"/>
        <family val="2"/>
      </rPr>
      <t>C1. P1.3. A2.</t>
    </r>
    <r>
      <rPr>
        <sz val="12"/>
        <rFont val="Arial"/>
        <family val="2"/>
      </rPr>
      <t xml:space="preserve"> Fomentar actividades  para el uso sustentable del agua, con ciudadanía en general, escuelas, empresas, etc.</t>
    </r>
  </si>
  <si>
    <r>
      <rPr>
        <b/>
        <sz val="12"/>
        <rFont val="Arial"/>
        <family val="2"/>
      </rPr>
      <t xml:space="preserve">C1. P1.3. A3. </t>
    </r>
    <r>
      <rPr>
        <sz val="12"/>
        <rFont val="Arial"/>
        <family val="2"/>
      </rPr>
      <t>Atender la demanda Ciudadana a través del Centro de Atención Telefónica 073.</t>
    </r>
  </si>
  <si>
    <r>
      <rPr>
        <b/>
        <sz val="12"/>
        <rFont val="Arial"/>
        <family val="2"/>
      </rPr>
      <t>C1. P1.3. A4.</t>
    </r>
    <r>
      <rPr>
        <sz val="12"/>
        <rFont val="Arial"/>
        <family val="2"/>
      </rPr>
      <t xml:space="preserve"> Suministrar agua en carro cisternas en áreas con problemas de desabasto en la red hidraúlica.</t>
    </r>
  </si>
  <si>
    <r>
      <rPr>
        <b/>
        <sz val="12"/>
        <rFont val="Arial"/>
        <family val="2"/>
      </rPr>
      <t>C1. P1.3. A5.</t>
    </r>
    <r>
      <rPr>
        <sz val="12"/>
        <rFont val="Arial"/>
        <family val="2"/>
      </rPr>
      <t xml:space="preserve"> Recepcionar, atender y dar seguimiento a la demanda ciudadana mediante mesas de trabajo y recorridos.</t>
    </r>
  </si>
  <si>
    <r>
      <rPr>
        <b/>
        <sz val="12"/>
        <rFont val="Arial"/>
        <family val="2"/>
      </rPr>
      <t>C1. P1.3. A6.</t>
    </r>
    <r>
      <rPr>
        <sz val="12"/>
        <rFont val="Arial"/>
        <family val="2"/>
      </rPr>
      <t xml:space="preserve"> Recepcionar, atender y dar seguimiento a la demanda ciudadana a través  de los Comités Vecinales y Módulos de Atención Ciudadana.</t>
    </r>
  </si>
  <si>
    <r>
      <rPr>
        <b/>
        <sz val="12"/>
        <color theme="1"/>
        <rFont val="Arial"/>
        <family val="2"/>
      </rPr>
      <t xml:space="preserve">C1. P1.1. A1. </t>
    </r>
    <r>
      <rPr>
        <sz val="12"/>
        <color theme="1"/>
        <rFont val="Arial"/>
        <family val="2"/>
      </rPr>
      <t>Informar programas de acciones, ante los medios públicos, órganos de gobierno y organizaciones sociales.</t>
    </r>
  </si>
  <si>
    <r>
      <rPr>
        <b/>
        <sz val="12"/>
        <color rgb="FF000000"/>
        <rFont val="Arial"/>
        <family val="2"/>
      </rPr>
      <t xml:space="preserve">C1. P1.1. A2. </t>
    </r>
    <r>
      <rPr>
        <sz val="12"/>
        <color rgb="FF000000"/>
        <rFont val="Arial"/>
        <family val="2"/>
      </rPr>
      <t>Agendar mensual reuniones de trabajo para coordinar las áreas operativas y administrativas; así como reuniones externas que coadyuven a alcanzar los objetivos del Organismo.</t>
    </r>
  </si>
  <si>
    <r>
      <rPr>
        <b/>
        <sz val="12"/>
        <color theme="1"/>
        <rFont val="Arial"/>
        <family val="2"/>
      </rPr>
      <t xml:space="preserve">C1. P1.1. A4. </t>
    </r>
    <r>
      <rPr>
        <sz val="12"/>
        <color theme="1"/>
        <rFont val="Arial"/>
        <family val="2"/>
      </rPr>
      <t>Realizar acciones informativas que incluye: monitoreo, seguimiento  de información en medios, publicación de boletines y cobertura de actividades institucionales.</t>
    </r>
  </si>
  <si>
    <r>
      <rPr>
        <b/>
        <sz val="12"/>
        <color theme="1"/>
        <rFont val="Arial"/>
        <family val="2"/>
      </rPr>
      <t>C1. P1.1. A5.</t>
    </r>
    <r>
      <rPr>
        <sz val="12"/>
        <color theme="1"/>
        <rFont val="Arial"/>
        <family val="2"/>
      </rPr>
      <t xml:space="preserve"> Defender los asuntos juridicos ante autoridades federales, estatales, municipales, administrativas jurisdiccionales y particulares ya sea personas fisicas o morales.</t>
    </r>
  </si>
  <si>
    <r>
      <rPr>
        <b/>
        <sz val="12"/>
        <color theme="1"/>
        <rFont val="Arial"/>
        <family val="2"/>
      </rPr>
      <t>C1. P1.1. A6.</t>
    </r>
    <r>
      <rPr>
        <sz val="12"/>
        <color theme="1"/>
        <rFont val="Arial"/>
        <family val="2"/>
      </rPr>
      <t xml:space="preserve"> Satisfacer la necesidades tecnológicas de información y comunicaciones.</t>
    </r>
  </si>
  <si>
    <r>
      <rPr>
        <b/>
        <sz val="12"/>
        <rFont val="Arial"/>
        <family val="2"/>
      </rPr>
      <t>C1. P1.2. A1.</t>
    </r>
    <r>
      <rPr>
        <sz val="12"/>
        <rFont val="Arial"/>
        <family val="2"/>
      </rPr>
      <t xml:space="preserve"> Aplicar evaluaciones a las direcciones de área del organismo en cuanto al manejo del gasto y desempeño.</t>
    </r>
  </si>
  <si>
    <r>
      <rPr>
        <b/>
        <sz val="12"/>
        <rFont val="Arial"/>
        <family val="2"/>
      </rPr>
      <t>C1. P1.2. A2.</t>
    </r>
    <r>
      <rPr>
        <sz val="12"/>
        <rFont val="Arial"/>
        <family val="2"/>
      </rPr>
      <t xml:space="preserve"> Llevar a cabo acciones pertinentes para vigilar y controlar el ingreso de usuarios por pago de servicios del organismo.</t>
    </r>
  </si>
  <si>
    <r>
      <rPr>
        <b/>
        <sz val="12"/>
        <rFont val="Arial"/>
        <family val="2"/>
      </rPr>
      <t>C1. P1.2. A3.</t>
    </r>
    <r>
      <rPr>
        <sz val="12"/>
        <rFont val="Arial"/>
        <family val="2"/>
      </rPr>
      <t xml:space="preserve"> Realizar recorridos a unidades receptoras centrales y territoriales.</t>
    </r>
  </si>
  <si>
    <r>
      <rPr>
        <b/>
        <sz val="12"/>
        <rFont val="Arial"/>
        <family val="2"/>
      </rPr>
      <t xml:space="preserve">C1. P1.2. A4. </t>
    </r>
    <r>
      <rPr>
        <sz val="12"/>
        <rFont val="Arial"/>
        <family val="2"/>
      </rPr>
      <t>Elaborar pólizas de cheques y trfansferencias para cubrir la operación del Organismo.</t>
    </r>
  </si>
  <si>
    <r>
      <rPr>
        <b/>
        <sz val="12"/>
        <rFont val="Arial"/>
        <family val="2"/>
      </rPr>
      <t xml:space="preserve"> C1. P1.2. A5.</t>
    </r>
    <r>
      <rPr>
        <sz val="12"/>
        <rFont val="Arial"/>
        <family val="2"/>
      </rPr>
      <t xml:space="preserve"> Realizar información financiera a través de acciones contables en apego a las normativas aplicables, generando periódicamente estados financieros.</t>
    </r>
  </si>
  <si>
    <r>
      <rPr>
        <b/>
        <sz val="12"/>
        <rFont val="Arial"/>
        <family val="2"/>
      </rPr>
      <t>C1. P1.2. A6.</t>
    </r>
    <r>
      <rPr>
        <sz val="12"/>
        <rFont val="Arial"/>
        <family val="2"/>
      </rPr>
      <t xml:space="preserve"> Realizar acciones de control en materia de presupuestos y evaluación.</t>
    </r>
  </si>
  <si>
    <r>
      <rPr>
        <b/>
        <sz val="12"/>
        <rFont val="Arial"/>
        <family val="2"/>
      </rPr>
      <t xml:space="preserve">C1. P1.2. A7. </t>
    </r>
    <r>
      <rPr>
        <sz val="12"/>
        <rFont val="Arial"/>
        <family val="2"/>
      </rPr>
      <t>Realizar revisiones al recurso humano, percepciones, deducciones y nóminas, así como la implementación de la cultura de equidad de género.</t>
    </r>
  </si>
  <si>
    <r>
      <rPr>
        <b/>
        <sz val="12"/>
        <rFont val="Arial"/>
        <family val="2"/>
      </rPr>
      <t xml:space="preserve">C1. P1.2. A9. </t>
    </r>
    <r>
      <rPr>
        <sz val="12"/>
        <rFont val="Arial"/>
        <family val="2"/>
      </rPr>
      <t>Atender reportes de mantenimiento de infraestructura y automotriz,  asi como de seguridad, limpieza y control del patrimonio de bienes muebles e inmuebles.</t>
    </r>
  </si>
  <si>
    <r>
      <rPr>
        <b/>
        <sz val="12"/>
        <rFont val="Arial"/>
        <family val="2"/>
      </rPr>
      <t xml:space="preserve">C1. P1.2. A10. </t>
    </r>
    <r>
      <rPr>
        <sz val="12"/>
        <rFont val="Arial"/>
        <family val="2"/>
      </rPr>
      <t>Satisfacer las necesidades de las diversas áreas de este organismo operador a través de requisiciones.</t>
    </r>
  </si>
  <si>
    <r>
      <rPr>
        <b/>
        <sz val="12"/>
        <rFont val="Arial"/>
        <family val="2"/>
      </rPr>
      <t xml:space="preserve">C1. P1.2. A11.  </t>
    </r>
    <r>
      <rPr>
        <sz val="12"/>
        <rFont val="Arial"/>
        <family val="2"/>
      </rPr>
      <t xml:space="preserve">Controlar a través de registros las entradas y salidas de materiales y equipos en los Almacenes. </t>
    </r>
  </si>
  <si>
    <r>
      <rPr>
        <b/>
        <sz val="12"/>
        <color theme="1"/>
        <rFont val="Arial"/>
        <family val="2"/>
      </rPr>
      <t xml:space="preserve">C2. P2.1. A2. </t>
    </r>
    <r>
      <rPr>
        <sz val="12"/>
        <color theme="1"/>
        <rFont val="Arial"/>
        <family val="2"/>
      </rPr>
      <t>Coordinar las acciones que permitan:  incrementar el padrón general de usuarios; mejorar la micromedición; atender el clandestinaje; atender el 100% de las inspecciones domiciliarias solicitadas; y que se vaya logrando una mejor actualización en el padrón de usuarios.</t>
    </r>
  </si>
  <si>
    <r>
      <rPr>
        <b/>
        <sz val="12"/>
        <color theme="1"/>
        <rFont val="Arial"/>
        <family val="2"/>
      </rPr>
      <t xml:space="preserve">C2. P2.1. A4. </t>
    </r>
    <r>
      <rPr>
        <sz val="12"/>
        <color theme="1"/>
        <rFont val="Arial"/>
        <family val="2"/>
      </rPr>
      <t>Mejorar la micromedicion mediante la instalacion de medidores y bancos de prueba a los medidores.</t>
    </r>
  </si>
  <si>
    <r>
      <rPr>
        <b/>
        <sz val="12"/>
        <color theme="1"/>
        <rFont val="Arial"/>
        <family val="2"/>
      </rPr>
      <t>C2. P2.1. A5.</t>
    </r>
    <r>
      <rPr>
        <sz val="12"/>
        <color theme="1"/>
        <rFont val="Arial"/>
        <family val="2"/>
      </rPr>
      <t xml:space="preserve"> Recorridos por Sector  para  la actualización de datos del  padrón de usuarios.</t>
    </r>
  </si>
  <si>
    <r>
      <rPr>
        <b/>
        <sz val="12"/>
        <color theme="1"/>
        <rFont val="Arial"/>
        <family val="2"/>
      </rPr>
      <t>C2. P2.1. A6.</t>
    </r>
    <r>
      <rPr>
        <sz val="12"/>
        <color theme="1"/>
        <rFont val="Arial"/>
        <family val="2"/>
      </rPr>
      <t xml:space="preserve"> Atender el 100% de las Inspecciones para identificar tomas clandestinas e inspecciones domiciliarias generadas por inconformidad de usuarios internos y externos.</t>
    </r>
  </si>
  <si>
    <r>
      <rPr>
        <b/>
        <sz val="12"/>
        <color theme="1"/>
        <rFont val="Arial"/>
        <family val="2"/>
      </rPr>
      <t xml:space="preserve">C2. P2.1. A7. </t>
    </r>
    <r>
      <rPr>
        <sz val="12"/>
        <color theme="1"/>
        <rFont val="Arial"/>
        <family val="2"/>
      </rPr>
      <t xml:space="preserve"> Coordinar las actividades para un adecuado proceso de la facturación; optimizar la recaudación y ofrecer y vigilar una atención de calidad a los usuarios.</t>
    </r>
  </si>
  <si>
    <r>
      <rPr>
        <b/>
        <sz val="12"/>
        <color theme="1"/>
        <rFont val="Arial"/>
        <family val="2"/>
      </rPr>
      <t xml:space="preserve">C2. P2.1. A8. </t>
    </r>
    <r>
      <rPr>
        <sz val="12"/>
        <color theme="1"/>
        <rFont val="Arial"/>
        <family val="2"/>
      </rPr>
      <t>Atender las rutas de usuarios de la Oficina Central, el proceso de lectura, captura, análisis-corrección y entrega de recibos.</t>
    </r>
  </si>
  <si>
    <r>
      <rPr>
        <b/>
        <sz val="12"/>
        <color theme="1"/>
        <rFont val="Arial"/>
        <family val="2"/>
      </rPr>
      <t>C2. P2.1. A9.</t>
    </r>
    <r>
      <rPr>
        <sz val="12"/>
        <color theme="1"/>
        <rFont val="Arial"/>
        <family val="2"/>
      </rPr>
      <t xml:space="preserve"> Atender las rutas de usuarios de la de las Gerencias Diamante, Renacimiento, Coloso y Pie de la Cuesta, el  proceso de lectura, captura, análisis-corrección y entrega de recibos. </t>
    </r>
  </si>
  <si>
    <r>
      <rPr>
        <b/>
        <sz val="12"/>
        <color theme="1"/>
        <rFont val="Arial"/>
        <family val="2"/>
      </rPr>
      <t>C2.  P2.1. A11.</t>
    </r>
    <r>
      <rPr>
        <sz val="12"/>
        <color theme="1"/>
        <rFont val="Arial"/>
        <family val="2"/>
      </rPr>
      <t xml:space="preserve"> Se atienden adecuadamente los usuarios que presentan incorformidades en los modulos de atención integral y  se fomenta el pago.</t>
    </r>
  </si>
  <si>
    <r>
      <rPr>
        <b/>
        <sz val="12"/>
        <color theme="1"/>
        <rFont val="Arial"/>
        <family val="2"/>
      </rPr>
      <t>C2.  P2.1. A12.</t>
    </r>
    <r>
      <rPr>
        <sz val="12"/>
        <color theme="1"/>
        <rFont val="Arial"/>
        <family val="2"/>
      </rPr>
      <t xml:space="preserve"> Realización de actividades  en el ámbito comercial para eficientar la operatividad, lograr  la recaudación programada, y mejorar la imagen entre la ciudadania  atendidad en la Gerencia Centro.</t>
    </r>
  </si>
  <si>
    <r>
      <rPr>
        <b/>
        <sz val="12"/>
        <color theme="1"/>
        <rFont val="Arial"/>
        <family val="2"/>
      </rPr>
      <t xml:space="preserve">C2.  P2.1. A13. </t>
    </r>
    <r>
      <rPr>
        <sz val="12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Diamante.</t>
    </r>
  </si>
  <si>
    <r>
      <rPr>
        <b/>
        <sz val="12"/>
        <color theme="1"/>
        <rFont val="Arial"/>
        <family val="2"/>
      </rPr>
      <t xml:space="preserve">C2.  P2.1. A14. </t>
    </r>
    <r>
      <rPr>
        <sz val="12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Renacimiento.</t>
    </r>
  </si>
  <si>
    <r>
      <rPr>
        <b/>
        <sz val="12"/>
        <color theme="1"/>
        <rFont val="Arial"/>
        <family val="2"/>
      </rPr>
      <t xml:space="preserve">C2.  P2.1. A15. </t>
    </r>
    <r>
      <rPr>
        <sz val="12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Coloso.</t>
    </r>
  </si>
  <si>
    <r>
      <rPr>
        <b/>
        <sz val="12"/>
        <color theme="1"/>
        <rFont val="Arial"/>
        <family val="2"/>
      </rPr>
      <t>C2.  P2.1. A16.</t>
    </r>
    <r>
      <rPr>
        <sz val="12"/>
        <color theme="1"/>
        <rFont val="Arial"/>
        <family val="2"/>
      </rPr>
      <t xml:space="preserve"> Realización de actividades  en el ámbito comercial para eficientar la operatividad, lograr  la recaudación programada, y mejorar la imagen entre la ciudadania  atendidad en la Gerencia Pie de la Cuesta.</t>
    </r>
  </si>
  <si>
    <r>
      <rPr>
        <b/>
        <sz val="12"/>
        <color theme="1"/>
        <rFont val="Arial"/>
        <family val="2"/>
      </rPr>
      <t xml:space="preserve">C2. P2.1. A10. </t>
    </r>
    <r>
      <rPr>
        <sz val="12"/>
        <color theme="1"/>
        <rFont val="Arial"/>
        <family val="2"/>
      </rPr>
      <t>Realizar visitas domiciliarias de Notificación de Adeudo y Corte de Servicio a usuarios morosos.</t>
    </r>
  </si>
  <si>
    <t>Tipo de indicador: Componente 2. Proyecto 2.1.</t>
  </si>
  <si>
    <t>Tipo de indicador: Componente 3. Proyecto 3.1.</t>
  </si>
  <si>
    <r>
      <rPr>
        <b/>
        <sz val="12"/>
        <rFont val="Arial"/>
        <family val="2"/>
      </rPr>
      <t xml:space="preserve">C3.  P3.1. A1. </t>
    </r>
    <r>
      <rPr>
        <sz val="12"/>
        <rFont val="Arial"/>
        <family val="2"/>
      </rPr>
      <t>Realizar las reuniones de coordinación con las areas a cargo de la Dirección Operativa, logrando con esto un mejor servicio a la población.</t>
    </r>
  </si>
  <si>
    <r>
      <rPr>
        <b/>
        <sz val="12"/>
        <rFont val="Arial"/>
        <family val="2"/>
      </rPr>
      <t xml:space="preserve">C3.  P3.1. A2. </t>
    </r>
    <r>
      <rPr>
        <sz val="12"/>
        <rFont val="Arial"/>
        <family val="2"/>
      </rPr>
      <t>Preparar las reuniones  necesarias para mejorar el servicio que se brinda a la ciudadania de acuerdo al marco operativo del organismo.</t>
    </r>
  </si>
  <si>
    <r>
      <rPr>
        <b/>
        <sz val="12"/>
        <rFont val="Arial"/>
        <family val="2"/>
      </rPr>
      <t>C3.  P3.1.  A3.</t>
    </r>
    <r>
      <rPr>
        <sz val="12"/>
        <rFont val="Arial"/>
        <family val="2"/>
      </rPr>
      <t xml:space="preserve">  Reparar los acueductos para brindar una mayor dotación de agua a la población.</t>
    </r>
  </si>
  <si>
    <r>
      <rPr>
        <b/>
        <sz val="12"/>
        <rFont val="Arial"/>
        <family val="2"/>
      </rPr>
      <t xml:space="preserve">C3.  P3.1.  A4.  </t>
    </r>
    <r>
      <rPr>
        <sz val="12"/>
        <rFont val="Arial"/>
        <family val="2"/>
      </rPr>
      <t>Cumplir con las actividades que coadyuven a la operatividad de los sistemas  de agua potable municipal.</t>
    </r>
  </si>
  <si>
    <r>
      <rPr>
        <b/>
        <sz val="12"/>
        <rFont val="Arial"/>
        <family val="2"/>
      </rPr>
      <t xml:space="preserve">C3.  P3.1. A5. </t>
    </r>
    <r>
      <rPr>
        <sz val="12"/>
        <rFont val="Arial"/>
        <family val="2"/>
      </rPr>
      <t>Monitorear el proceso, redes de distribución y tanques de almacenamiento para asegurar la calidad del agua suministrada a la población de acuerdo a la NOM-SSA1-1994.</t>
    </r>
  </si>
  <si>
    <r>
      <rPr>
        <b/>
        <sz val="12"/>
        <rFont val="Arial"/>
        <family val="2"/>
      </rPr>
      <t xml:space="preserve">C3.  P3.1. A6. </t>
    </r>
    <r>
      <rPr>
        <sz val="12"/>
        <rFont val="Arial"/>
        <family val="2"/>
      </rPr>
      <t>Realizar y coordinar el programa de mantenimiento preventivo-correctivo de los equipos electromecanicos en el rubro mecanico.</t>
    </r>
  </si>
  <si>
    <r>
      <rPr>
        <b/>
        <sz val="12"/>
        <rFont val="Arial"/>
        <family val="2"/>
      </rPr>
      <t xml:space="preserve">C3.  P3.1. A7. </t>
    </r>
    <r>
      <rPr>
        <sz val="12"/>
        <rFont val="Arial"/>
        <family val="2"/>
      </rPr>
      <t>Cumplir con el programa de mantenimiento preventivo correctivo de los equipos electromecanicos.</t>
    </r>
  </si>
  <si>
    <r>
      <rPr>
        <b/>
        <sz val="12"/>
        <rFont val="Arial"/>
        <family val="2"/>
      </rPr>
      <t>C3.  P3.1.  A8.</t>
    </r>
    <r>
      <rPr>
        <sz val="12"/>
        <rFont val="Arial"/>
        <family val="2"/>
      </rPr>
      <t xml:space="preserve"> Cumplir con las actividades que coadyuven a la operatividad de los sistemas sanitarios, tanto en colectores, redes, y carcamos de aguas negras.</t>
    </r>
  </si>
  <si>
    <r>
      <rPr>
        <b/>
        <sz val="12"/>
        <rFont val="Arial"/>
        <family val="2"/>
      </rPr>
      <t>C3.  P3.1.  A9.</t>
    </r>
    <r>
      <rPr>
        <sz val="12"/>
        <rFont val="Arial"/>
        <family val="2"/>
      </rPr>
      <t xml:space="preserve"> Preparar los recorridos y visitas de inspección en coordinación con las areas a cargo de la Subdirección.</t>
    </r>
  </si>
  <si>
    <r>
      <rPr>
        <b/>
        <sz val="12"/>
        <rFont val="Arial"/>
        <family val="2"/>
      </rPr>
      <t>C3.  P3.1. A10.</t>
    </r>
    <r>
      <rPr>
        <sz val="12"/>
        <rFont val="Arial"/>
        <family val="2"/>
      </rPr>
      <t xml:space="preserve"> Coordinar las actividades necesarias para el mejor tratamiento de las aguas residuales de acuerdo a la normatividad establecida en la materia.</t>
    </r>
  </si>
  <si>
    <r>
      <rPr>
        <b/>
        <sz val="12"/>
        <rFont val="Arial"/>
        <family val="2"/>
      </rPr>
      <t xml:space="preserve">C3.  P3.1.  A11. </t>
    </r>
    <r>
      <rPr>
        <sz val="12"/>
        <rFont val="Arial"/>
        <family val="2"/>
      </rPr>
      <t>Cumplir con la rehabililitación y/o construcción de infraestructura civil afectada o que afecta la operatividad de los sistemas hidrosanitarios municipales.</t>
    </r>
  </si>
  <si>
    <t>Tipo de indicador: Componente 3. Proyecto 3.2.</t>
  </si>
  <si>
    <r>
      <rPr>
        <b/>
        <sz val="12"/>
        <rFont val="Arial"/>
        <family val="2"/>
      </rPr>
      <t xml:space="preserve">C3. P3.2. A1. </t>
    </r>
    <r>
      <rPr>
        <sz val="12"/>
        <rFont val="Arial"/>
        <family val="2"/>
      </rPr>
      <t>Coordinar y dar seguimiento a las actividades de proyectos y obras, gestion de recursos a traves de las diferentes fuentes, asi como organización y programacion de las subdirecciones de planeacion y construccion.</t>
    </r>
  </si>
  <si>
    <r>
      <rPr>
        <b/>
        <sz val="12"/>
        <rFont val="Arial"/>
        <family val="2"/>
      </rPr>
      <t xml:space="preserve">C3.  P3.2.  A2. </t>
    </r>
    <r>
      <rPr>
        <sz val="12"/>
        <rFont val="Arial"/>
        <family val="2"/>
      </rPr>
      <t>Elaborar Proyectos para atender la demanda de servicios en Agua Potable, Alcantarillado y Saneamiento.</t>
    </r>
  </si>
  <si>
    <r>
      <rPr>
        <b/>
        <sz val="12"/>
        <rFont val="Arial"/>
        <family val="2"/>
      </rPr>
      <t xml:space="preserve">C3. P3.2.  A3. </t>
    </r>
    <r>
      <rPr>
        <sz val="12"/>
        <rFont val="Arial"/>
        <family val="2"/>
      </rPr>
      <t>Elaborar Presupuestos de obra de los Proyectos de Agua Potable, Alcantarillado y Saneamiento.</t>
    </r>
  </si>
  <si>
    <r>
      <rPr>
        <b/>
        <sz val="12"/>
        <rFont val="Arial"/>
        <family val="2"/>
      </rPr>
      <t xml:space="preserve">C3. P3.2.  A4. </t>
    </r>
    <r>
      <rPr>
        <sz val="12"/>
        <rFont val="Arial"/>
        <family val="2"/>
      </rPr>
      <t>Supervisar y evaluar físicamente las obras públicas o actividades derivadas de la demanda social.</t>
    </r>
  </si>
  <si>
    <r>
      <rPr>
        <b/>
        <sz val="12"/>
        <rFont val="Arial"/>
        <family val="2"/>
      </rPr>
      <t>C3. P3.2.  A5.</t>
    </r>
    <r>
      <rPr>
        <sz val="12"/>
        <rFont val="Arial"/>
        <family val="2"/>
      </rPr>
      <t xml:space="preserve"> Realizar acciones de licitación y contratación de obras y servicios, con los diferentes programas de inversion que ejecuta el organismo.</t>
    </r>
  </si>
  <si>
    <r>
      <rPr>
        <b/>
        <sz val="12"/>
        <rFont val="Arial"/>
        <family val="2"/>
      </rPr>
      <t xml:space="preserve">C3. P3.2.  A6. </t>
    </r>
    <r>
      <rPr>
        <sz val="12"/>
        <rFont val="Arial"/>
        <family val="2"/>
      </rPr>
      <t>Coordinar las acciones de contratación, licitación y supervisión de obras, rehabilitación de la infraestructura hidráulica, así como de atención a la demanda ciudadana.</t>
    </r>
  </si>
  <si>
    <r>
      <rPr>
        <b/>
        <sz val="12"/>
        <rFont val="Arial"/>
        <family val="2"/>
      </rPr>
      <t xml:space="preserve">C3. P3.2.  A7. </t>
    </r>
    <r>
      <rPr>
        <sz val="12"/>
        <rFont val="Arial"/>
        <family val="2"/>
      </rPr>
      <t>Coordinar acciones derivadas de proyectos, trámites de factibilidades, reuniones, recorridos técnicos y mesas de trabajo, así como la elaboración y seguimiento del programa anual de obras.</t>
    </r>
  </si>
  <si>
    <r>
      <rPr>
        <b/>
        <sz val="12"/>
        <rFont val="Arial"/>
        <family val="2"/>
      </rPr>
      <t>C3. P3.2.  A8.</t>
    </r>
    <r>
      <rPr>
        <sz val="12"/>
        <rFont val="Arial"/>
        <family val="2"/>
      </rPr>
      <t xml:space="preserve"> Elaborar acciones de rehabilitación y mantenimiento básico de la infraestructura hidráulica del organismo.</t>
    </r>
  </si>
  <si>
    <r>
      <rPr>
        <b/>
        <sz val="12"/>
        <rFont val="Arial"/>
        <family val="2"/>
      </rPr>
      <t xml:space="preserve">C3. P3.2.  A9. </t>
    </r>
    <r>
      <rPr>
        <sz val="12"/>
        <rFont val="Arial"/>
        <family val="2"/>
      </rPr>
      <t>Tramitar y renovar títulos de Concesión de captaciones y plantas de tratamiento.</t>
    </r>
  </si>
  <si>
    <r>
      <rPr>
        <b/>
        <sz val="12"/>
        <rFont val="Arial"/>
        <family val="2"/>
      </rPr>
      <t xml:space="preserve">C3. P3.2.  A10. </t>
    </r>
    <r>
      <rPr>
        <sz val="12"/>
        <rFont val="Arial"/>
        <family val="2"/>
      </rPr>
      <t>Elaborar balances hidráulicos del sistema de agua potable, mantenimiento preventivo de macromedidores y medicion de eficiencia electromecanica de los bombeos.</t>
    </r>
  </si>
  <si>
    <r>
      <rPr>
        <b/>
        <sz val="12"/>
        <color theme="1"/>
        <rFont val="Arial"/>
        <family val="2"/>
      </rPr>
      <t xml:space="preserve">C1. P1.1. A3. </t>
    </r>
    <r>
      <rPr>
        <sz val="12"/>
        <color theme="1"/>
        <rFont val="Arial"/>
        <family val="2"/>
      </rPr>
      <t>Atender de manera eficaz las quejas y procesos administrativos, supervisar los procesos de obras y efectuar revisiones preventivas a las diferentes unidades administrativas para que cumplan con la normatividad aplicable.</t>
    </r>
  </si>
  <si>
    <r>
      <rPr>
        <b/>
        <sz val="12"/>
        <color theme="1"/>
        <rFont val="Arial"/>
        <family val="2"/>
      </rPr>
      <t xml:space="preserve">C2. P2.1. A1. </t>
    </r>
    <r>
      <rPr>
        <sz val="12"/>
        <color theme="1"/>
        <rFont val="Arial"/>
        <family val="2"/>
      </rPr>
      <t>Dirigir las estrategias implementadas para el cumplimiento del plan de acción en la comercialización de los servicios que brinda el Organismo Operador.</t>
    </r>
  </si>
  <si>
    <r>
      <rPr>
        <b/>
        <sz val="12"/>
        <color theme="1"/>
        <rFont val="Arial"/>
        <family val="2"/>
      </rPr>
      <t xml:space="preserve">C2. P2.1. A3. </t>
    </r>
    <r>
      <rPr>
        <sz val="12"/>
        <color theme="1"/>
        <rFont val="Arial"/>
        <family val="2"/>
      </rPr>
      <t xml:space="preserve">Recepcionar, vigilar, controlar y dar seguimiento a los  trámites legales en el ámbito comercial. </t>
    </r>
  </si>
  <si>
    <r>
      <rPr>
        <b/>
        <sz val="12"/>
        <rFont val="Arial"/>
        <family val="2"/>
      </rPr>
      <t xml:space="preserve">C1. P1.2. A8. </t>
    </r>
    <r>
      <rPr>
        <sz val="12"/>
        <rFont val="Arial"/>
        <family val="2"/>
      </rPr>
      <t xml:space="preserve">Otorgar Consultas Médicas para coadyuvar con la salud  de las y los empleados de CAPAMA de lunes a viernes  para disminuir la morbimortalidad en este organismo. </t>
    </r>
  </si>
  <si>
    <t>Resumen Narrativo
(COMPONENTE 3. SERVICIOS TÉCNICO OPERACIONALES. 3.1.- ACCIONES PARA EFICIENTAR SERVICIOS HIDROSANITARIOS, ASÍ COMO MEJORAMIENTO DE LA INFRAESTRUCTURA CIVIL)
Proyecto de inversión a cargo de la Dirección Operativa</t>
  </si>
  <si>
    <t xml:space="preserve">EJE 2.- Municipio con bienestar social; EJE 3. Municipio eficiente y de resultados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</si>
</sst>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\-#,##0.00\ "/>
    <numFmt numFmtId="166" formatCode="#,##0_ ;\-#,##0\ "/>
    <numFmt numFmtId="167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color theme="0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20"/>
      <color rgb="FF00000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244061"/>
        <bgColor rgb="FF2440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theme="2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4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43" fontId="2" fillId="0" borderId="0" xfId="0" applyNumberFormat="1" applyFont="1" applyFill="1" applyBorder="1" applyAlignment="1"/>
    <xf numFmtId="0" fontId="0" fillId="0" borderId="0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readingOrder="1"/>
    </xf>
    <xf numFmtId="0" fontId="6" fillId="0" borderId="1" xfId="0" applyFont="1" applyFill="1" applyBorder="1" applyAlignment="1">
      <alignment horizontal="left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0" fillId="7" borderId="0" xfId="0" applyFill="1"/>
    <xf numFmtId="3" fontId="4" fillId="6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43" fontId="7" fillId="6" borderId="2" xfId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0" borderId="2" xfId="4" applyFont="1" applyBorder="1" applyAlignment="1">
      <alignment vertical="center" wrapText="1"/>
    </xf>
    <xf numFmtId="3" fontId="7" fillId="6" borderId="2" xfId="4" applyNumberFormat="1" applyFont="1" applyFill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0" fontId="15" fillId="0" borderId="0" xfId="4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7" fillId="0" borderId="0" xfId="4" applyFont="1" applyBorder="1"/>
    <xf numFmtId="0" fontId="7" fillId="0" borderId="0" xfId="4" applyFont="1" applyAlignment="1">
      <alignment horizontal="center" vertical="center"/>
    </xf>
    <xf numFmtId="0" fontId="7" fillId="0" borderId="0" xfId="4" applyFont="1"/>
    <xf numFmtId="0" fontId="7" fillId="0" borderId="0" xfId="4" applyFont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17" fillId="6" borderId="2" xfId="0" applyNumberFormat="1" applyFont="1" applyFill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 shrinkToFit="1"/>
    </xf>
    <xf numFmtId="3" fontId="17" fillId="3" borderId="2" xfId="1" applyNumberFormat="1" applyFont="1" applyFill="1" applyBorder="1" applyAlignment="1">
      <alignment horizontal="center" vertical="center" shrinkToFit="1"/>
    </xf>
    <xf numFmtId="3" fontId="17" fillId="0" borderId="2" xfId="0" applyNumberFormat="1" applyFont="1" applyFill="1" applyBorder="1" applyAlignment="1">
      <alignment horizontal="center" vertical="center"/>
    </xf>
    <xf numFmtId="3" fontId="17" fillId="6" borderId="2" xfId="0" applyNumberFormat="1" applyFont="1" applyFill="1" applyBorder="1" applyAlignment="1">
      <alignment horizontal="center" vertical="center" wrapText="1"/>
    </xf>
    <xf numFmtId="3" fontId="17" fillId="3" borderId="2" xfId="0" applyNumberFormat="1" applyFont="1" applyFill="1" applyBorder="1" applyAlignment="1">
      <alignment horizontal="center" vertical="center" wrapText="1"/>
    </xf>
    <xf numFmtId="3" fontId="16" fillId="6" borderId="2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3" fontId="17" fillId="6" borderId="2" xfId="0" applyNumberFormat="1" applyFont="1" applyFill="1" applyBorder="1" applyAlignment="1">
      <alignment horizontal="center" vertical="center" shrinkToFit="1"/>
    </xf>
    <xf numFmtId="0" fontId="20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1" fontId="17" fillId="0" borderId="2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 readingOrder="1"/>
    </xf>
    <xf numFmtId="3" fontId="17" fillId="0" borderId="2" xfId="1" applyNumberFormat="1" applyFont="1" applyFill="1" applyBorder="1" applyAlignment="1">
      <alignment horizontal="center" vertical="center"/>
    </xf>
    <xf numFmtId="3" fontId="12" fillId="6" borderId="2" xfId="0" applyNumberFormat="1" applyFont="1" applyFill="1" applyBorder="1" applyAlignment="1">
      <alignment horizontal="center" vertical="center"/>
    </xf>
    <xf numFmtId="1" fontId="17" fillId="0" borderId="2" xfId="1" applyNumberFormat="1" applyFont="1" applyFill="1" applyBorder="1" applyAlignment="1">
      <alignment horizontal="center" vertical="center" shrinkToFit="1"/>
    </xf>
    <xf numFmtId="0" fontId="29" fillId="3" borderId="2" xfId="0" applyFont="1" applyFill="1" applyBorder="1" applyAlignment="1">
      <alignment horizontal="center" vertical="center" wrapText="1" readingOrder="1"/>
    </xf>
    <xf numFmtId="0" fontId="7" fillId="6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3" fontId="12" fillId="6" borderId="2" xfId="0" applyNumberFormat="1" applyFont="1" applyFill="1" applyBorder="1" applyAlignment="1">
      <alignment horizontal="center" vertical="center" wrapText="1"/>
    </xf>
    <xf numFmtId="3" fontId="12" fillId="0" borderId="2" xfId="3" applyNumberFormat="1" applyFont="1" applyFill="1" applyBorder="1" applyAlignment="1">
      <alignment horizontal="center" vertical="center"/>
    </xf>
    <xf numFmtId="3" fontId="17" fillId="0" borderId="2" xfId="3" applyNumberFormat="1" applyFont="1" applyFill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 shrinkToFit="1"/>
    </xf>
    <xf numFmtId="3" fontId="12" fillId="0" borderId="2" xfId="4" applyNumberFormat="1" applyFont="1" applyFill="1" applyBorder="1" applyAlignment="1">
      <alignment horizontal="center" vertical="center"/>
    </xf>
    <xf numFmtId="3" fontId="12" fillId="6" borderId="2" xfId="4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/>
    </xf>
    <xf numFmtId="3" fontId="16" fillId="9" borderId="2" xfId="0" applyNumberFormat="1" applyFont="1" applyFill="1" applyBorder="1" applyAlignment="1">
      <alignment horizontal="center" vertical="center"/>
    </xf>
    <xf numFmtId="3" fontId="16" fillId="9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readingOrder="1"/>
    </xf>
    <xf numFmtId="3" fontId="16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3" fontId="32" fillId="6" borderId="2" xfId="3" applyNumberFormat="1" applyFont="1" applyFill="1" applyBorder="1" applyAlignment="1">
      <alignment horizontal="center" vertical="center"/>
    </xf>
    <xf numFmtId="3" fontId="32" fillId="0" borderId="2" xfId="0" applyNumberFormat="1" applyFont="1" applyFill="1" applyBorder="1" applyAlignment="1">
      <alignment horizontal="center" vertical="center"/>
    </xf>
    <xf numFmtId="3" fontId="2" fillId="6" borderId="2" xfId="3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16" fillId="9" borderId="2" xfId="1" applyNumberFormat="1" applyFont="1" applyFill="1" applyBorder="1" applyAlignment="1">
      <alignment horizontal="center" vertical="center" shrinkToFit="1"/>
    </xf>
    <xf numFmtId="43" fontId="7" fillId="6" borderId="2" xfId="1" applyFont="1" applyFill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 wrapText="1"/>
    </xf>
    <xf numFmtId="3" fontId="34" fillId="6" borderId="2" xfId="0" applyNumberFormat="1" applyFont="1" applyFill="1" applyBorder="1" applyAlignment="1">
      <alignment horizontal="center" vertical="center" shrinkToFit="1"/>
    </xf>
    <xf numFmtId="3" fontId="35" fillId="3" borderId="2" xfId="0" applyNumberFormat="1" applyFont="1" applyFill="1" applyBorder="1" applyAlignment="1">
      <alignment horizontal="center" vertical="center" wrapText="1"/>
    </xf>
    <xf numFmtId="3" fontId="34" fillId="0" borderId="2" xfId="0" applyNumberFormat="1" applyFont="1" applyFill="1" applyBorder="1" applyAlignment="1">
      <alignment horizontal="center" vertical="center"/>
    </xf>
    <xf numFmtId="0" fontId="19" fillId="0" borderId="2" xfId="4" applyFont="1" applyBorder="1" applyAlignment="1">
      <alignment horizontal="center" vertical="center" wrapText="1"/>
    </xf>
    <xf numFmtId="3" fontId="29" fillId="6" borderId="2" xfId="0" applyNumberFormat="1" applyFont="1" applyFill="1" applyBorder="1" applyAlignment="1">
      <alignment horizontal="center" vertical="center" shrinkToFit="1"/>
    </xf>
    <xf numFmtId="3" fontId="29" fillId="0" borderId="2" xfId="0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/>
    </xf>
    <xf numFmtId="3" fontId="34" fillId="6" borderId="2" xfId="3" applyNumberFormat="1" applyFont="1" applyFill="1" applyBorder="1" applyAlignment="1">
      <alignment horizontal="center" vertical="center"/>
    </xf>
    <xf numFmtId="3" fontId="35" fillId="0" borderId="2" xfId="0" applyNumberFormat="1" applyFont="1" applyFill="1" applyBorder="1" applyAlignment="1">
      <alignment horizontal="center" vertical="center" wrapText="1"/>
    </xf>
    <xf numFmtId="3" fontId="16" fillId="1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 wrapText="1"/>
    </xf>
    <xf numFmtId="3" fontId="17" fillId="0" borderId="2" xfId="3" applyNumberFormat="1" applyFont="1" applyFill="1" applyBorder="1" applyAlignment="1">
      <alignment horizontal="center" vertical="center" shrinkToFit="1"/>
    </xf>
    <xf numFmtId="3" fontId="16" fillId="0" borderId="2" xfId="3" applyNumberFormat="1" applyFont="1" applyFill="1" applyBorder="1" applyAlignment="1">
      <alignment horizontal="center" vertical="center" shrinkToFit="1"/>
    </xf>
    <xf numFmtId="3" fontId="34" fillId="6" borderId="2" xfId="0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3" borderId="2" xfId="1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3" fontId="12" fillId="0" borderId="2" xfId="1" applyNumberFormat="1" applyFont="1" applyBorder="1" applyAlignment="1">
      <alignment horizontal="center" vertical="center" wrapText="1"/>
    </xf>
    <xf numFmtId="3" fontId="12" fillId="6" borderId="2" xfId="0" applyNumberFormat="1" applyFont="1" applyFill="1" applyBorder="1" applyAlignment="1">
      <alignment horizontal="center" vertical="center" shrinkToFit="1"/>
    </xf>
    <xf numFmtId="3" fontId="12" fillId="0" borderId="2" xfId="1" applyNumberFormat="1" applyFont="1" applyFill="1" applyBorder="1" applyAlignment="1">
      <alignment horizontal="center" vertical="center" shrinkToFit="1"/>
    </xf>
    <xf numFmtId="3" fontId="12" fillId="0" borderId="2" xfId="1" applyNumberFormat="1" applyFont="1" applyBorder="1" applyAlignment="1">
      <alignment horizontal="center" vertical="center" shrinkToFit="1"/>
    </xf>
    <xf numFmtId="3" fontId="12" fillId="8" borderId="2" xfId="1" applyNumberFormat="1" applyFont="1" applyFill="1" applyBorder="1" applyAlignment="1">
      <alignment horizontal="center" vertical="center" shrinkToFit="1"/>
    </xf>
    <xf numFmtId="3" fontId="12" fillId="3" borderId="2" xfId="1" applyNumberFormat="1" applyFont="1" applyFill="1" applyBorder="1" applyAlignment="1">
      <alignment horizontal="center" vertical="center" shrinkToFit="1"/>
    </xf>
    <xf numFmtId="3" fontId="17" fillId="6" borderId="2" xfId="3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43" fontId="9" fillId="6" borderId="2" xfId="1" applyFont="1" applyFill="1" applyBorder="1" applyAlignment="1">
      <alignment horizontal="center" vertical="center"/>
    </xf>
    <xf numFmtId="3" fontId="37" fillId="6" borderId="2" xfId="0" applyNumberFormat="1" applyFont="1" applyFill="1" applyBorder="1" applyAlignment="1">
      <alignment horizontal="center" vertical="center"/>
    </xf>
    <xf numFmtId="3" fontId="35" fillId="6" borderId="2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9" fontId="36" fillId="0" borderId="0" xfId="3" applyFont="1" applyFill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 wrapText="1"/>
    </xf>
    <xf numFmtId="9" fontId="13" fillId="0" borderId="2" xfId="3" applyFont="1" applyFill="1" applyBorder="1" applyAlignment="1">
      <alignment horizontal="center" vertical="center" wrapText="1"/>
    </xf>
    <xf numFmtId="9" fontId="13" fillId="0" borderId="2" xfId="3" applyFont="1" applyBorder="1" applyAlignment="1">
      <alignment horizontal="center" vertical="center" wrapText="1"/>
    </xf>
    <xf numFmtId="1" fontId="17" fillId="3" borderId="2" xfId="1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 shrinkToFit="1"/>
    </xf>
    <xf numFmtId="3" fontId="13" fillId="6" borderId="2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 wrapText="1"/>
    </xf>
    <xf numFmtId="9" fontId="13" fillId="6" borderId="2" xfId="0" applyNumberFormat="1" applyFont="1" applyFill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3" fontId="19" fillId="0" borderId="2" xfId="1" applyNumberFormat="1" applyFont="1" applyFill="1" applyBorder="1" applyAlignment="1">
      <alignment horizontal="center" vertical="center" wrapText="1"/>
    </xf>
    <xf numFmtId="3" fontId="18" fillId="6" borderId="2" xfId="0" applyNumberFormat="1" applyFont="1" applyFill="1" applyBorder="1" applyAlignment="1">
      <alignment horizontal="center" vertical="center" wrapText="1"/>
    </xf>
    <xf numFmtId="3" fontId="19" fillId="11" borderId="2" xfId="0" applyNumberFormat="1" applyFont="1" applyFill="1" applyBorder="1" applyAlignment="1">
      <alignment horizontal="center" vertical="center"/>
    </xf>
    <xf numFmtId="3" fontId="13" fillId="0" borderId="2" xfId="3" applyNumberFormat="1" applyFont="1" applyFill="1" applyBorder="1" applyAlignment="1">
      <alignment horizontal="center" vertical="center" wrapText="1"/>
    </xf>
    <xf numFmtId="3" fontId="19" fillId="0" borderId="2" xfId="3" applyNumberFormat="1" applyFont="1" applyFill="1" applyBorder="1" applyAlignment="1">
      <alignment horizontal="center" vertical="center"/>
    </xf>
    <xf numFmtId="3" fontId="18" fillId="0" borderId="2" xfId="3" applyNumberFormat="1" applyFont="1" applyFill="1" applyBorder="1" applyAlignment="1">
      <alignment horizontal="center" vertical="center"/>
    </xf>
    <xf numFmtId="3" fontId="19" fillId="0" borderId="2" xfId="3" applyNumberFormat="1" applyFont="1" applyFill="1" applyBorder="1" applyAlignment="1">
      <alignment horizontal="center" vertical="center" wrapText="1"/>
    </xf>
    <xf numFmtId="3" fontId="13" fillId="0" borderId="2" xfId="3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 wrapText="1"/>
    </xf>
    <xf numFmtId="3" fontId="13" fillId="3" borderId="2" xfId="0" applyNumberFormat="1" applyFont="1" applyFill="1" applyBorder="1" applyAlignment="1">
      <alignment horizontal="center" vertical="center"/>
    </xf>
    <xf numFmtId="3" fontId="13" fillId="6" borderId="2" xfId="0" applyNumberFormat="1" applyFont="1" applyFill="1" applyBorder="1" applyAlignment="1">
      <alignment horizontal="center" vertical="center"/>
    </xf>
    <xf numFmtId="166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/>
    </xf>
    <xf numFmtId="166" fontId="13" fillId="0" borderId="2" xfId="1" applyNumberFormat="1" applyFont="1" applyBorder="1" applyAlignment="1">
      <alignment horizontal="center" vertical="center" shrinkToFit="1"/>
    </xf>
    <xf numFmtId="165" fontId="13" fillId="0" borderId="2" xfId="1" applyNumberFormat="1" applyFont="1" applyBorder="1" applyAlignment="1">
      <alignment horizontal="center" vertical="center" shrinkToFit="1"/>
    </xf>
    <xf numFmtId="0" fontId="13" fillId="0" borderId="2" xfId="3" applyNumberFormat="1" applyFont="1" applyBorder="1" applyAlignment="1">
      <alignment horizontal="center" vertical="center" wrapText="1"/>
    </xf>
    <xf numFmtId="0" fontId="13" fillId="0" borderId="2" xfId="3" applyNumberFormat="1" applyFont="1" applyFill="1" applyBorder="1" applyAlignment="1">
      <alignment horizontal="center" vertical="center" wrapText="1"/>
    </xf>
    <xf numFmtId="166" fontId="13" fillId="6" borderId="2" xfId="1" applyNumberFormat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 readingOrder="1"/>
    </xf>
    <xf numFmtId="0" fontId="16" fillId="6" borderId="2" xfId="0" applyFont="1" applyFill="1" applyBorder="1" applyAlignment="1">
      <alignment horizontal="center" vertical="center" wrapText="1"/>
    </xf>
    <xf numFmtId="3" fontId="16" fillId="0" borderId="2" xfId="1" applyNumberFormat="1" applyFont="1" applyFill="1" applyBorder="1" applyAlignment="1">
      <alignment horizontal="center" vertical="center" shrinkToFit="1"/>
    </xf>
    <xf numFmtId="167" fontId="18" fillId="0" borderId="2" xfId="0" applyNumberFormat="1" applyFont="1" applyFill="1" applyBorder="1" applyAlignment="1">
      <alignment horizontal="center" vertical="center" wrapText="1"/>
    </xf>
    <xf numFmtId="167" fontId="18" fillId="0" borderId="2" xfId="3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2" xfId="4" applyFont="1" applyFill="1" applyBorder="1" applyAlignment="1">
      <alignment horizontal="center" vertical="center" wrapText="1" readingOrder="1"/>
    </xf>
    <xf numFmtId="0" fontId="9" fillId="0" borderId="2" xfId="4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3" borderId="2" xfId="4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readingOrder="1"/>
    </xf>
    <xf numFmtId="9" fontId="9" fillId="0" borderId="2" xfId="3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/>
    </xf>
    <xf numFmtId="3" fontId="17" fillId="0" borderId="2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26" fillId="2" borderId="2" xfId="0" applyFont="1" applyFill="1" applyBorder="1" applyAlignment="1">
      <alignment horizontal="left" vertical="center" wrapText="1" readingOrder="1"/>
    </xf>
    <xf numFmtId="0" fontId="26" fillId="2" borderId="3" xfId="0" applyFont="1" applyFill="1" applyBorder="1" applyAlignment="1">
      <alignment horizontal="left" vertical="center" wrapText="1" readingOrder="1"/>
    </xf>
    <xf numFmtId="0" fontId="26" fillId="2" borderId="4" xfId="0" applyFont="1" applyFill="1" applyBorder="1" applyAlignment="1">
      <alignment horizontal="left" vertical="center" wrapText="1" readingOrder="1"/>
    </xf>
    <xf numFmtId="0" fontId="26" fillId="2" borderId="5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5" fillId="2" borderId="4" xfId="0" applyFont="1" applyFill="1" applyBorder="1" applyAlignment="1">
      <alignment horizontal="left" vertical="center" wrapText="1" readingOrder="1"/>
    </xf>
    <xf numFmtId="0" fontId="5" fillId="2" borderId="5" xfId="0" applyFont="1" applyFill="1" applyBorder="1" applyAlignment="1">
      <alignment horizontal="left" vertical="center" wrapText="1" readingOrder="1"/>
    </xf>
    <xf numFmtId="0" fontId="7" fillId="3" borderId="3" xfId="0" applyFont="1" applyFill="1" applyBorder="1" applyAlignment="1">
      <alignment horizontal="left" vertical="center" wrapText="1" readingOrder="1"/>
    </xf>
    <xf numFmtId="0" fontId="7" fillId="3" borderId="4" xfId="0" applyFont="1" applyFill="1" applyBorder="1" applyAlignment="1">
      <alignment horizontal="left" vertical="center" wrapText="1" readingOrder="1"/>
    </xf>
    <xf numFmtId="0" fontId="7" fillId="3" borderId="5" xfId="0" applyFont="1" applyFill="1" applyBorder="1" applyAlignment="1">
      <alignment horizontal="left" vertical="center" wrapText="1" readingOrder="1"/>
    </xf>
    <xf numFmtId="43" fontId="4" fillId="0" borderId="3" xfId="1" applyFont="1" applyFill="1" applyBorder="1" applyAlignment="1">
      <alignment horizontal="left" vertical="center" wrapText="1" readingOrder="1"/>
    </xf>
    <xf numFmtId="43" fontId="4" fillId="0" borderId="4" xfId="1" applyFont="1" applyFill="1" applyBorder="1" applyAlignment="1">
      <alignment horizontal="left" vertical="center" wrapText="1" readingOrder="1"/>
    </xf>
    <xf numFmtId="43" fontId="4" fillId="0" borderId="5" xfId="1" applyFont="1" applyFill="1" applyBorder="1" applyAlignment="1">
      <alignment horizontal="left" vertical="center" wrapText="1" readingOrder="1"/>
    </xf>
    <xf numFmtId="0" fontId="8" fillId="2" borderId="3" xfId="0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8" fillId="2" borderId="5" xfId="0" applyFont="1" applyFill="1" applyBorder="1" applyAlignment="1">
      <alignment horizontal="center" vertical="center" wrapText="1" readingOrder="1"/>
    </xf>
    <xf numFmtId="0" fontId="2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left" vertical="center" wrapText="1" readingOrder="1"/>
    </xf>
    <xf numFmtId="0" fontId="24" fillId="2" borderId="7" xfId="0" applyFont="1" applyFill="1" applyBorder="1" applyAlignment="1">
      <alignment horizontal="left" vertical="center" wrapText="1" readingOrder="1"/>
    </xf>
    <xf numFmtId="0" fontId="24" fillId="2" borderId="8" xfId="0" applyFont="1" applyFill="1" applyBorder="1" applyAlignment="1">
      <alignment horizontal="left" vertical="center" wrapText="1" readingOrder="1"/>
    </xf>
    <xf numFmtId="0" fontId="25" fillId="3" borderId="6" xfId="0" applyFont="1" applyFill="1" applyBorder="1" applyAlignment="1">
      <alignment horizontal="center" vertical="center" wrapText="1" readingOrder="1"/>
    </xf>
    <xf numFmtId="0" fontId="25" fillId="3" borderId="7" xfId="0" applyFont="1" applyFill="1" applyBorder="1" applyAlignment="1">
      <alignment horizontal="center" vertical="center" wrapText="1" readingOrder="1"/>
    </xf>
    <xf numFmtId="0" fontId="25" fillId="3" borderId="8" xfId="0" applyFont="1" applyFill="1" applyBorder="1" applyAlignment="1">
      <alignment horizontal="center" vertical="center" wrapText="1" readingOrder="1"/>
    </xf>
    <xf numFmtId="164" fontId="9" fillId="0" borderId="3" xfId="2" applyNumberFormat="1" applyFont="1" applyFill="1" applyBorder="1" applyAlignment="1">
      <alignment horizontal="left" vertical="center" wrapText="1" readingOrder="1"/>
    </xf>
    <xf numFmtId="164" fontId="9" fillId="0" borderId="4" xfId="2" applyNumberFormat="1" applyFont="1" applyFill="1" applyBorder="1" applyAlignment="1">
      <alignment horizontal="left" vertical="center" wrapText="1" readingOrder="1"/>
    </xf>
    <xf numFmtId="164" fontId="9" fillId="0" borderId="5" xfId="2" applyNumberFormat="1" applyFont="1" applyFill="1" applyBorder="1" applyAlignment="1">
      <alignment horizontal="left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4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13" fillId="3" borderId="2" xfId="0" applyFont="1" applyFill="1" applyBorder="1" applyAlignment="1">
      <alignment horizontal="justify" vertical="center" wrapText="1" readingOrder="1"/>
    </xf>
    <xf numFmtId="0" fontId="13" fillId="3" borderId="2" xfId="0" applyFont="1" applyFill="1" applyBorder="1" applyAlignment="1">
      <alignment horizontal="center" vertical="center" wrapText="1" readingOrder="1"/>
    </xf>
    <xf numFmtId="9" fontId="13" fillId="3" borderId="2" xfId="3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13" fillId="6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3" borderId="2" xfId="0" applyFont="1" applyFill="1" applyBorder="1" applyAlignment="1">
      <alignment horizontal="justify" vertical="center" wrapText="1"/>
    </xf>
    <xf numFmtId="0" fontId="26" fillId="2" borderId="2" xfId="4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 wrapText="1" readingOrder="1"/>
    </xf>
    <xf numFmtId="0" fontId="10" fillId="2" borderId="2" xfId="4" applyFont="1" applyFill="1" applyBorder="1" applyAlignment="1">
      <alignment horizontal="left" vertical="center"/>
    </xf>
    <xf numFmtId="0" fontId="9" fillId="0" borderId="2" xfId="4" applyFont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left"/>
    </xf>
    <xf numFmtId="0" fontId="19" fillId="0" borderId="2" xfId="4" applyFont="1" applyBorder="1" applyAlignment="1">
      <alignment horizontal="justify" vertical="center" wrapText="1"/>
    </xf>
    <xf numFmtId="0" fontId="19" fillId="0" borderId="2" xfId="4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40" fillId="0" borderId="9" xfId="0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9" fontId="36" fillId="3" borderId="2" xfId="3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9" fontId="36" fillId="6" borderId="2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28" fillId="3" borderId="2" xfId="3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top"/>
    </xf>
    <xf numFmtId="9" fontId="32" fillId="0" borderId="2" xfId="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9" fontId="9" fillId="0" borderId="2" xfId="3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9" fillId="6" borderId="2" xfId="0" applyFont="1" applyFill="1" applyBorder="1" applyAlignment="1">
      <alignment horizontal="justify" vertical="top"/>
    </xf>
    <xf numFmtId="0" fontId="27" fillId="0" borderId="2" xfId="0" applyFont="1" applyFill="1" applyBorder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9" fontId="7" fillId="3" borderId="2" xfId="0" applyNumberFormat="1" applyFont="1" applyFill="1" applyBorder="1" applyAlignment="1">
      <alignment horizontal="center" vertical="center" wrapText="1" readingOrder="1"/>
    </xf>
    <xf numFmtId="0" fontId="26" fillId="2" borderId="2" xfId="0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9" fontId="9" fillId="0" borderId="2" xfId="3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9" fontId="32" fillId="0" borderId="2" xfId="3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/>
    </xf>
    <xf numFmtId="0" fontId="27" fillId="3" borderId="2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/>
    </xf>
    <xf numFmtId="9" fontId="13" fillId="3" borderId="2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28" fillId="3" borderId="2" xfId="7" applyFont="1" applyFill="1" applyBorder="1" applyAlignment="1">
      <alignment horizontal="center" vertical="center" wrapText="1"/>
    </xf>
    <xf numFmtId="9" fontId="28" fillId="6" borderId="2" xfId="3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/>
    </xf>
    <xf numFmtId="9" fontId="9" fillId="0" borderId="2" xfId="7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/>
    </xf>
    <xf numFmtId="0" fontId="9" fillId="0" borderId="2" xfId="4" applyFont="1" applyBorder="1" applyAlignment="1">
      <alignment horizontal="center" vertical="center" shrinkToFit="1"/>
    </xf>
    <xf numFmtId="9" fontId="32" fillId="3" borderId="2" xfId="3" applyFont="1" applyFill="1" applyBorder="1" applyAlignment="1">
      <alignment horizontal="center" vertical="center" wrapText="1"/>
    </xf>
    <xf numFmtId="0" fontId="19" fillId="3" borderId="2" xfId="4" applyFont="1" applyFill="1" applyBorder="1" applyAlignment="1">
      <alignment horizontal="justify" vertical="center" wrapText="1" readingOrder="1"/>
    </xf>
    <xf numFmtId="0" fontId="19" fillId="3" borderId="2" xfId="4" applyFont="1" applyFill="1" applyBorder="1" applyAlignment="1">
      <alignment horizontal="center" vertical="center" wrapText="1" readingOrder="1"/>
    </xf>
    <xf numFmtId="9" fontId="19" fillId="3" borderId="2" xfId="4" applyNumberFormat="1" applyFont="1" applyFill="1" applyBorder="1" applyAlignment="1">
      <alignment horizontal="center" vertical="center" wrapText="1" readingOrder="1"/>
    </xf>
    <xf numFmtId="0" fontId="17" fillId="3" borderId="2" xfId="4" applyFont="1" applyFill="1" applyBorder="1" applyAlignment="1">
      <alignment horizontal="center" vertical="center" wrapText="1" readingOrder="1"/>
    </xf>
    <xf numFmtId="9" fontId="27" fillId="3" borderId="2" xfId="3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9" fontId="27" fillId="0" borderId="2" xfId="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 readingOrder="1"/>
    </xf>
    <xf numFmtId="0" fontId="20" fillId="3" borderId="2" xfId="0" applyFont="1" applyFill="1" applyBorder="1" applyAlignment="1">
      <alignment horizontal="center" vertical="center" wrapText="1" readingOrder="1"/>
    </xf>
    <xf numFmtId="0" fontId="18" fillId="6" borderId="2" xfId="0" applyFont="1" applyFill="1" applyBorder="1" applyAlignment="1">
      <alignment horizontal="left" vertical="center" wrapText="1"/>
    </xf>
    <xf numFmtId="9" fontId="39" fillId="0" borderId="2" xfId="0" applyNumberFormat="1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 readingOrder="1"/>
    </xf>
    <xf numFmtId="0" fontId="18" fillId="4" borderId="2" xfId="0" applyFont="1" applyFill="1" applyBorder="1" applyAlignment="1">
      <alignment horizontal="center" vertical="center" wrapText="1" readingOrder="1"/>
    </xf>
    <xf numFmtId="9" fontId="18" fillId="4" borderId="2" xfId="0" applyNumberFormat="1" applyFont="1" applyFill="1" applyBorder="1" applyAlignment="1">
      <alignment horizontal="center" vertical="center" wrapText="1" readingOrder="1"/>
    </xf>
    <xf numFmtId="9" fontId="32" fillId="6" borderId="2" xfId="3" applyFont="1" applyFill="1" applyBorder="1" applyAlignment="1">
      <alignment horizontal="center" vertical="center" wrapText="1"/>
    </xf>
    <xf numFmtId="9" fontId="32" fillId="0" borderId="2" xfId="3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justify" vertical="center" wrapText="1" readingOrder="1"/>
    </xf>
  </cellXfs>
  <cellStyles count="9">
    <cellStyle name="Millares" xfId="1" builtinId="3"/>
    <cellStyle name="Millares 2 2 2" xfId="6"/>
    <cellStyle name="Moneda" xfId="2" builtinId="4"/>
    <cellStyle name="Moneda 2" xfId="5"/>
    <cellStyle name="Moneda 3" xfId="8"/>
    <cellStyle name="Normal" xfId="0" builtinId="0"/>
    <cellStyle name="Normal 2" xfId="4"/>
    <cellStyle name="Porcentaje" xfId="3" builtinId="5"/>
    <cellStyle name="Porcentaje 2" xfId="7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257969</xdr:colOff>
      <xdr:row>271</xdr:row>
      <xdr:rowOff>91281</xdr:rowOff>
    </xdr:from>
    <xdr:to>
      <xdr:col>5</xdr:col>
      <xdr:colOff>124797</xdr:colOff>
      <xdr:row>274</xdr:row>
      <xdr:rowOff>280148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83DBD8A4-9FBB-421A-8ABC-755322625C7A}"/>
            </a:ext>
          </a:extLst>
        </xdr:cNvPr>
        <xdr:cNvSpPr txBox="1">
          <a:spLocks noChangeArrowheads="1"/>
        </xdr:cNvSpPr>
      </xdr:nvSpPr>
      <xdr:spPr bwMode="auto">
        <a:xfrm>
          <a:off x="410369" y="125183106"/>
          <a:ext cx="3943528" cy="2751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Ramírez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del Departamento de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</a:t>
          </a:r>
        </a:p>
      </xdr:txBody>
    </xdr:sp>
    <xdr:clientData/>
  </xdr:twoCellAnchor>
  <xdr:twoCellAnchor>
    <xdr:from>
      <xdr:col>5</xdr:col>
      <xdr:colOff>945186</xdr:colOff>
      <xdr:row>271</xdr:row>
      <xdr:rowOff>47624</xdr:rowOff>
    </xdr:from>
    <xdr:to>
      <xdr:col>10</xdr:col>
      <xdr:colOff>582542</xdr:colOff>
      <xdr:row>275</xdr:row>
      <xdr:rowOff>86623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4C0B10FE-EB90-41B8-850F-981F6CA4625E}"/>
            </a:ext>
          </a:extLst>
        </xdr:cNvPr>
        <xdr:cNvSpPr txBox="1">
          <a:spLocks noChangeArrowheads="1"/>
        </xdr:cNvSpPr>
      </xdr:nvSpPr>
      <xdr:spPr bwMode="auto">
        <a:xfrm flipH="1">
          <a:off x="5174286" y="125139449"/>
          <a:ext cx="4323656" cy="2925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la Dirección de Finanzas y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Administración</a:t>
          </a:r>
        </a:p>
      </xdr:txBody>
    </xdr:sp>
    <xdr:clientData/>
  </xdr:twoCellAnchor>
  <xdr:twoCellAnchor>
    <xdr:from>
      <xdr:col>10</xdr:col>
      <xdr:colOff>672434</xdr:colOff>
      <xdr:row>271</xdr:row>
      <xdr:rowOff>59531</xdr:rowOff>
    </xdr:from>
    <xdr:to>
      <xdr:col>16</xdr:col>
      <xdr:colOff>547220</xdr:colOff>
      <xdr:row>274</xdr:row>
      <xdr:rowOff>172358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2AA59F7A-822A-433B-857A-4E11E1AA7FA2}"/>
            </a:ext>
          </a:extLst>
        </xdr:cNvPr>
        <xdr:cNvSpPr txBox="1">
          <a:spLocks noChangeArrowheads="1"/>
        </xdr:cNvSpPr>
      </xdr:nvSpPr>
      <xdr:spPr bwMode="auto">
        <a:xfrm flipH="1">
          <a:off x="9587834" y="125151356"/>
          <a:ext cx="4161036" cy="2675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14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4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  <a:endParaRPr lang="es-MX" sz="14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4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4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</a:t>
          </a:r>
          <a:r>
            <a:rPr lang="es-MX" sz="14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 Hugo Lozano Hernández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4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16</xdr:col>
      <xdr:colOff>807461</xdr:colOff>
      <xdr:row>271</xdr:row>
      <xdr:rowOff>63500</xdr:rowOff>
    </xdr:from>
    <xdr:to>
      <xdr:col>20</xdr:col>
      <xdr:colOff>419582</xdr:colOff>
      <xdr:row>274</xdr:row>
      <xdr:rowOff>319877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892FEA9F-DACB-48E8-9D9C-CBAE3AD277E5}"/>
            </a:ext>
          </a:extLst>
        </xdr:cNvPr>
        <xdr:cNvSpPr txBox="1">
          <a:spLocks noChangeArrowheads="1"/>
        </xdr:cNvSpPr>
      </xdr:nvSpPr>
      <xdr:spPr bwMode="auto">
        <a:xfrm flipH="1">
          <a:off x="13913861" y="125155325"/>
          <a:ext cx="2679171" cy="28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</xdr:txBody>
    </xdr:sp>
    <xdr:clientData/>
  </xdr:twoCellAnchor>
  <xdr:twoCellAnchor editAs="oneCell">
    <xdr:from>
      <xdr:col>18</xdr:col>
      <xdr:colOff>136071</xdr:colOff>
      <xdr:row>1</xdr:row>
      <xdr:rowOff>8003</xdr:rowOff>
    </xdr:from>
    <xdr:to>
      <xdr:col>20</xdr:col>
      <xdr:colOff>1315863</xdr:colOff>
      <xdr:row>2</xdr:row>
      <xdr:rowOff>108858</xdr:rowOff>
    </xdr:to>
    <xdr:pic>
      <xdr:nvPicPr>
        <xdr:cNvPr id="6" name="Imagen 6" descr="Logo">
          <a:extLst>
            <a:ext uri="{FF2B5EF4-FFF2-40B4-BE49-F238E27FC236}">
              <a16:creationId xmlns="" xmlns:a16="http://schemas.microsoft.com/office/drawing/2014/main" id="{6C2C4E9D-0B05-459C-8BD7-F0AE1FD39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766471" y="122303"/>
          <a:ext cx="2722842" cy="1015255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508000</xdr:colOff>
      <xdr:row>0</xdr:row>
      <xdr:rowOff>47625</xdr:rowOff>
    </xdr:from>
    <xdr:to>
      <xdr:col>3</xdr:col>
      <xdr:colOff>534035</xdr:colOff>
      <xdr:row>2</xdr:row>
      <xdr:rowOff>140335</xdr:rowOff>
    </xdr:to>
    <xdr:pic>
      <xdr:nvPicPr>
        <xdr:cNvPr id="7" name="6 Imagen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e="http://schemas.microsoft.com/office/word/2015/wordml/symex" xmlns:a16="http://schemas.microsoft.com/office/drawing/2014/main" xmlns:lc="http://schemas.openxmlformats.org/drawingml/2006/lockedCanvas" id="{8CA624E4-ACC8-43D6-9145-51B9EFBCA15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6" t="3462" r="62217" b="83935"/>
        <a:stretch/>
      </xdr:blipFill>
      <xdr:spPr>
        <a:xfrm>
          <a:off x="660400" y="47625"/>
          <a:ext cx="2302510" cy="1121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Z315"/>
  <sheetViews>
    <sheetView showGridLines="0" tabSelected="1" view="pageBreakPreview" zoomScale="60" zoomScaleNormal="55" zoomScalePageLayoutView="50" workbookViewId="0">
      <selection activeCell="B2" sqref="B2:U2"/>
    </sheetView>
  </sheetViews>
  <sheetFormatPr baseColWidth="10" defaultRowHeight="15" x14ac:dyDescent="0.25"/>
  <cols>
    <col min="1" max="1" width="2.28515625" bestFit="1" customWidth="1"/>
    <col min="2" max="2" width="22.7109375" style="25" bestFit="1" customWidth="1"/>
    <col min="3" max="4" width="11.42578125" style="26"/>
    <col min="5" max="5" width="15.5703125" style="26" customWidth="1"/>
    <col min="6" max="6" width="22.140625" style="33" bestFit="1" customWidth="1"/>
    <col min="7" max="7" width="15.28515625" style="26" bestFit="1" customWidth="1"/>
    <col min="8" max="8" width="11.42578125" style="26" bestFit="1" customWidth="1"/>
    <col min="9" max="19" width="10.7109375" style="26" bestFit="1" customWidth="1"/>
    <col min="20" max="20" width="12.42578125" style="26" bestFit="1" customWidth="1"/>
    <col min="21" max="21" width="43.140625" style="31" bestFit="1" customWidth="1"/>
  </cols>
  <sheetData>
    <row r="1" spans="1:21" ht="9" customHeight="1" x14ac:dyDescent="0.25">
      <c r="A1" t="s">
        <v>159</v>
      </c>
      <c r="B1" s="1"/>
      <c r="C1" s="2"/>
      <c r="D1" s="2"/>
      <c r="E1" s="2"/>
      <c r="F1" s="3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72" customHeight="1" x14ac:dyDescent="0.25">
      <c r="B2" s="203" t="s">
        <v>162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</row>
    <row r="3" spans="1:21" ht="19.5" customHeight="1" x14ac:dyDescent="0.25">
      <c r="B3" s="161"/>
      <c r="C3" s="162"/>
      <c r="D3" s="162"/>
      <c r="E3" s="162"/>
      <c r="F3" s="162"/>
      <c r="G3" s="79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</row>
    <row r="4" spans="1:21" ht="24.75" customHeight="1" x14ac:dyDescent="0.25">
      <c r="B4" s="205" t="s">
        <v>0</v>
      </c>
      <c r="C4" s="206"/>
      <c r="D4" s="207"/>
      <c r="E4" s="208" t="s">
        <v>1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10"/>
    </row>
    <row r="5" spans="1:21" s="4" customFormat="1" ht="8.25" customHeight="1" x14ac:dyDescent="0.25">
      <c r="B5" s="5"/>
      <c r="C5" s="6"/>
      <c r="D5" s="6"/>
      <c r="E5" s="7"/>
      <c r="F5" s="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s="4" customFormat="1" ht="8.25" customHeight="1" x14ac:dyDescent="0.25">
      <c r="B6" s="48"/>
      <c r="C6" s="49"/>
      <c r="D6" s="49"/>
      <c r="E6" s="50"/>
      <c r="F6" s="51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ht="41.25" customHeight="1" x14ac:dyDescent="0.25">
      <c r="B7" s="187" t="s">
        <v>153</v>
      </c>
      <c r="C7" s="187"/>
      <c r="D7" s="187"/>
      <c r="E7" s="188" t="s">
        <v>152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90"/>
    </row>
    <row r="8" spans="1:21" ht="20.25" x14ac:dyDescent="0.25">
      <c r="B8" s="187" t="s">
        <v>2</v>
      </c>
      <c r="C8" s="187"/>
      <c r="D8" s="187"/>
      <c r="E8" s="188" t="s">
        <v>128</v>
      </c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90"/>
    </row>
    <row r="9" spans="1:21" ht="15" customHeight="1" x14ac:dyDescent="0.25">
      <c r="B9" s="191" t="s">
        <v>3</v>
      </c>
      <c r="C9" s="192"/>
      <c r="D9" s="193"/>
      <c r="E9" s="194" t="s">
        <v>4</v>
      </c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6"/>
    </row>
    <row r="10" spans="1:21" ht="15" customHeight="1" x14ac:dyDescent="0.25">
      <c r="B10" s="191" t="s">
        <v>5</v>
      </c>
      <c r="C10" s="192"/>
      <c r="D10" s="193"/>
      <c r="E10" s="194" t="s">
        <v>6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6"/>
    </row>
    <row r="11" spans="1:21" ht="15" customHeight="1" x14ac:dyDescent="0.25">
      <c r="B11" s="191" t="s">
        <v>64</v>
      </c>
      <c r="C11" s="192"/>
      <c r="D11" s="193"/>
      <c r="E11" s="211">
        <v>876512843.98000002</v>
      </c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3"/>
    </row>
    <row r="12" spans="1:21" ht="15" customHeight="1" x14ac:dyDescent="0.25">
      <c r="B12" s="191" t="s">
        <v>123</v>
      </c>
      <c r="C12" s="192"/>
      <c r="D12" s="193"/>
      <c r="E12" s="211">
        <v>871619337.39999998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3"/>
    </row>
    <row r="13" spans="1:21" ht="15" customHeight="1" x14ac:dyDescent="0.25">
      <c r="B13" s="191" t="s">
        <v>124</v>
      </c>
      <c r="C13" s="192"/>
      <c r="D13" s="193"/>
      <c r="E13" s="211">
        <v>853035815.59000003</v>
      </c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3"/>
    </row>
    <row r="14" spans="1:21" ht="18" customHeight="1" x14ac:dyDescent="0.25">
      <c r="B14" s="200" t="s">
        <v>7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2"/>
    </row>
    <row r="15" spans="1:21" ht="15" customHeight="1" x14ac:dyDescent="0.25">
      <c r="B15" s="191" t="s">
        <v>8</v>
      </c>
      <c r="C15" s="192"/>
      <c r="D15" s="193"/>
      <c r="E15" s="197" t="s">
        <v>9</v>
      </c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9"/>
    </row>
    <row r="16" spans="1:21" ht="15" customHeight="1" x14ac:dyDescent="0.25">
      <c r="B16" s="191" t="s">
        <v>10</v>
      </c>
      <c r="C16" s="192"/>
      <c r="D16" s="193"/>
      <c r="E16" s="197" t="s">
        <v>65</v>
      </c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9"/>
    </row>
    <row r="17" spans="2:21" ht="15" customHeight="1" x14ac:dyDescent="0.25">
      <c r="B17" s="191" t="s">
        <v>11</v>
      </c>
      <c r="C17" s="192"/>
      <c r="D17" s="193"/>
      <c r="E17" s="197" t="s">
        <v>66</v>
      </c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9"/>
    </row>
    <row r="18" spans="2:21" ht="15" customHeight="1" x14ac:dyDescent="0.25">
      <c r="B18" s="191" t="s">
        <v>12</v>
      </c>
      <c r="C18" s="192"/>
      <c r="D18" s="193"/>
      <c r="E18" s="197" t="s">
        <v>67</v>
      </c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9"/>
    </row>
    <row r="19" spans="2:21" ht="18" customHeight="1" x14ac:dyDescent="0.25">
      <c r="B19" s="200" t="s">
        <v>13</v>
      </c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2"/>
    </row>
    <row r="20" spans="2:21" ht="15" customHeight="1" x14ac:dyDescent="0.25">
      <c r="B20" s="214" t="s">
        <v>14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6"/>
    </row>
    <row r="21" spans="2:21" ht="24" customHeight="1" x14ac:dyDescent="0.25">
      <c r="B21" s="200" t="s">
        <v>15</v>
      </c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2"/>
    </row>
    <row r="22" spans="2:21" ht="24" customHeight="1" x14ac:dyDescent="0.25">
      <c r="B22" s="214" t="s">
        <v>242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6"/>
    </row>
    <row r="23" spans="2:21" ht="125.25" customHeight="1" x14ac:dyDescent="0.25">
      <c r="B23" s="312" t="s">
        <v>16</v>
      </c>
      <c r="C23" s="312"/>
      <c r="D23" s="312"/>
      <c r="E23" s="313" t="s">
        <v>133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</row>
    <row r="24" spans="2:21" ht="18" x14ac:dyDescent="0.25">
      <c r="B24" s="309" t="s">
        <v>17</v>
      </c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</row>
    <row r="25" spans="2:21" ht="30.75" customHeight="1" x14ac:dyDescent="0.25">
      <c r="B25" s="310" t="s">
        <v>129</v>
      </c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</row>
    <row r="26" spans="2:21" ht="30" customHeight="1" x14ac:dyDescent="0.25">
      <c r="B26" s="47" t="s">
        <v>18</v>
      </c>
      <c r="C26" s="311" t="s">
        <v>19</v>
      </c>
      <c r="D26" s="311"/>
      <c r="E26" s="311"/>
      <c r="F26" s="47" t="s">
        <v>20</v>
      </c>
      <c r="G26" s="169" t="s">
        <v>21</v>
      </c>
      <c r="H26" s="311" t="s">
        <v>22</v>
      </c>
      <c r="I26" s="311"/>
      <c r="J26" s="311"/>
      <c r="K26" s="311"/>
      <c r="L26" s="311"/>
      <c r="M26" s="311"/>
      <c r="N26" s="311"/>
      <c r="O26" s="311" t="s">
        <v>23</v>
      </c>
      <c r="P26" s="311"/>
      <c r="Q26" s="311"/>
      <c r="R26" s="311"/>
      <c r="S26" s="311"/>
      <c r="T26" s="311" t="s">
        <v>24</v>
      </c>
      <c r="U26" s="311"/>
    </row>
    <row r="27" spans="2:21" ht="52.5" customHeight="1" x14ac:dyDescent="0.25">
      <c r="B27" s="46" t="s">
        <v>163</v>
      </c>
      <c r="C27" s="218" t="s">
        <v>91</v>
      </c>
      <c r="D27" s="218"/>
      <c r="E27" s="218"/>
      <c r="F27" s="46" t="s">
        <v>92</v>
      </c>
      <c r="G27" s="168" t="s">
        <v>26</v>
      </c>
      <c r="H27" s="218" t="s">
        <v>27</v>
      </c>
      <c r="I27" s="218"/>
      <c r="J27" s="218"/>
      <c r="K27" s="218"/>
      <c r="L27" s="218"/>
      <c r="M27" s="218"/>
      <c r="N27" s="218"/>
      <c r="O27" s="218" t="s">
        <v>49</v>
      </c>
      <c r="P27" s="218"/>
      <c r="Q27" s="218"/>
      <c r="R27" s="218"/>
      <c r="S27" s="218"/>
      <c r="T27" s="271">
        <f>U30</f>
        <v>-0.15174363807728564</v>
      </c>
      <c r="U27" s="271"/>
    </row>
    <row r="28" spans="2:21" ht="18" x14ac:dyDescent="0.25">
      <c r="B28" s="267" t="s">
        <v>28</v>
      </c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</row>
    <row r="29" spans="2:21" ht="29.25" customHeight="1" x14ac:dyDescent="0.25">
      <c r="B29" s="170" t="s">
        <v>29</v>
      </c>
      <c r="C29" s="308" t="s">
        <v>30</v>
      </c>
      <c r="D29" s="308"/>
      <c r="E29" s="308"/>
      <c r="F29" s="170" t="s">
        <v>20</v>
      </c>
      <c r="G29" s="170" t="s">
        <v>28</v>
      </c>
      <c r="H29" s="170" t="s">
        <v>31</v>
      </c>
      <c r="I29" s="170" t="s">
        <v>32</v>
      </c>
      <c r="J29" s="170" t="s">
        <v>33</v>
      </c>
      <c r="K29" s="170" t="s">
        <v>34</v>
      </c>
      <c r="L29" s="170" t="s">
        <v>35</v>
      </c>
      <c r="M29" s="170" t="s">
        <v>36</v>
      </c>
      <c r="N29" s="170" t="s">
        <v>37</v>
      </c>
      <c r="O29" s="170" t="s">
        <v>38</v>
      </c>
      <c r="P29" s="170" t="s">
        <v>39</v>
      </c>
      <c r="Q29" s="170" t="s">
        <v>40</v>
      </c>
      <c r="R29" s="170" t="s">
        <v>41</v>
      </c>
      <c r="S29" s="170" t="s">
        <v>42</v>
      </c>
      <c r="T29" s="170" t="s">
        <v>50</v>
      </c>
      <c r="U29" s="170" t="s">
        <v>44</v>
      </c>
    </row>
    <row r="30" spans="2:21" ht="29.25" customHeight="1" x14ac:dyDescent="0.25">
      <c r="B30" s="55" t="s">
        <v>131</v>
      </c>
      <c r="C30" s="224" t="s">
        <v>130</v>
      </c>
      <c r="D30" s="224"/>
      <c r="E30" s="224"/>
      <c r="F30" s="55" t="s">
        <v>92</v>
      </c>
      <c r="G30" s="130">
        <f>T30</f>
        <v>0.88416666666666677</v>
      </c>
      <c r="H30" s="130">
        <v>0.9</v>
      </c>
      <c r="I30" s="130">
        <v>0.96</v>
      </c>
      <c r="J30" s="130">
        <v>0.94</v>
      </c>
      <c r="K30" s="130">
        <v>0.89</v>
      </c>
      <c r="L30" s="130">
        <v>0.88</v>
      </c>
      <c r="M30" s="130">
        <v>0.85</v>
      </c>
      <c r="N30" s="130">
        <v>0.86</v>
      </c>
      <c r="O30" s="130">
        <v>0.85</v>
      </c>
      <c r="P30" s="130">
        <v>0.84</v>
      </c>
      <c r="Q30" s="130">
        <v>0.88</v>
      </c>
      <c r="R30" s="130">
        <v>0.88</v>
      </c>
      <c r="S30" s="130">
        <v>0.88</v>
      </c>
      <c r="T30" s="130">
        <f>AVERAGE(H30:S30)</f>
        <v>0.88416666666666677</v>
      </c>
      <c r="U30" s="306">
        <f>T31/T30-1</f>
        <v>-0.15174363807728564</v>
      </c>
    </row>
    <row r="31" spans="2:21" ht="29.25" customHeight="1" x14ac:dyDescent="0.25">
      <c r="B31" s="55" t="s">
        <v>164</v>
      </c>
      <c r="C31" s="224" t="s">
        <v>165</v>
      </c>
      <c r="D31" s="224"/>
      <c r="E31" s="224"/>
      <c r="F31" s="55" t="s">
        <v>92</v>
      </c>
      <c r="G31" s="130">
        <f>T31</f>
        <v>0.75</v>
      </c>
      <c r="H31" s="130">
        <v>0.75</v>
      </c>
      <c r="I31" s="130">
        <v>0.75</v>
      </c>
      <c r="J31" s="130">
        <v>0.75</v>
      </c>
      <c r="K31" s="130">
        <v>0.75</v>
      </c>
      <c r="L31" s="130">
        <v>0.75</v>
      </c>
      <c r="M31" s="130">
        <v>0.75</v>
      </c>
      <c r="N31" s="130">
        <v>0.75</v>
      </c>
      <c r="O31" s="130">
        <v>0.75</v>
      </c>
      <c r="P31" s="130">
        <v>0.75</v>
      </c>
      <c r="Q31" s="130">
        <v>0.75</v>
      </c>
      <c r="R31" s="130">
        <v>0.75</v>
      </c>
      <c r="S31" s="130">
        <v>0.75</v>
      </c>
      <c r="T31" s="130">
        <f>AVERAGE(H31:S31)</f>
        <v>0.75</v>
      </c>
      <c r="U31" s="306"/>
    </row>
    <row r="32" spans="2:21" ht="15.75" x14ac:dyDescent="0.25">
      <c r="B32" s="254" t="s">
        <v>46</v>
      </c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</row>
    <row r="33" spans="2:21" ht="29.25" customHeight="1" x14ac:dyDescent="0.25">
      <c r="B33" s="170" t="s">
        <v>29</v>
      </c>
      <c r="C33" s="308" t="s">
        <v>30</v>
      </c>
      <c r="D33" s="308"/>
      <c r="E33" s="308"/>
      <c r="F33" s="170" t="s">
        <v>20</v>
      </c>
      <c r="G33" s="170" t="s">
        <v>46</v>
      </c>
      <c r="H33" s="170" t="s">
        <v>31</v>
      </c>
      <c r="I33" s="170" t="s">
        <v>32</v>
      </c>
      <c r="J33" s="170" t="s">
        <v>33</v>
      </c>
      <c r="K33" s="170" t="s">
        <v>34</v>
      </c>
      <c r="L33" s="170" t="s">
        <v>35</v>
      </c>
      <c r="M33" s="170" t="s">
        <v>36</v>
      </c>
      <c r="N33" s="170" t="s">
        <v>37</v>
      </c>
      <c r="O33" s="170" t="s">
        <v>38</v>
      </c>
      <c r="P33" s="170" t="s">
        <v>39</v>
      </c>
      <c r="Q33" s="170" t="s">
        <v>40</v>
      </c>
      <c r="R33" s="170" t="s">
        <v>41</v>
      </c>
      <c r="S33" s="170" t="s">
        <v>42</v>
      </c>
      <c r="T33" s="170" t="s">
        <v>50</v>
      </c>
      <c r="U33" s="169" t="s">
        <v>44</v>
      </c>
    </row>
    <row r="34" spans="2:21" ht="29.25" customHeight="1" x14ac:dyDescent="0.25">
      <c r="B34" s="54" t="str">
        <f>B30</f>
        <v>CS2023</v>
      </c>
      <c r="C34" s="265" t="str">
        <f>C30</f>
        <v>Cobertura de servicio 2023</v>
      </c>
      <c r="D34" s="265"/>
      <c r="E34" s="265"/>
      <c r="F34" s="46" t="str">
        <f>F30</f>
        <v>Porcentaje</v>
      </c>
      <c r="G34" s="131">
        <f>T34</f>
        <v>0.80333333333333323</v>
      </c>
      <c r="H34" s="122">
        <v>0.82</v>
      </c>
      <c r="I34" s="122">
        <v>0.87</v>
      </c>
      <c r="J34" s="122">
        <v>0.85</v>
      </c>
      <c r="K34" s="122">
        <v>0.81</v>
      </c>
      <c r="L34" s="122">
        <v>0.8</v>
      </c>
      <c r="M34" s="122">
        <v>0.77</v>
      </c>
      <c r="N34" s="122">
        <v>0.78</v>
      </c>
      <c r="O34" s="122">
        <v>0.77</v>
      </c>
      <c r="P34" s="122">
        <v>0.76</v>
      </c>
      <c r="Q34" s="122">
        <v>0.80333333333333334</v>
      </c>
      <c r="R34" s="122">
        <v>0.80333333333333334</v>
      </c>
      <c r="S34" s="122">
        <v>0.80333333333333323</v>
      </c>
      <c r="T34" s="124">
        <f>AVERAGE(H34:S34)</f>
        <v>0.80333333333333323</v>
      </c>
      <c r="U34" s="306">
        <f>T35/T34-1</f>
        <v>2.9045643153527312E-2</v>
      </c>
    </row>
    <row r="35" spans="2:21" ht="29.25" customHeight="1" x14ac:dyDescent="0.25">
      <c r="B35" s="54" t="str">
        <f>B31</f>
        <v>CS2024</v>
      </c>
      <c r="C35" s="265" t="str">
        <f>C31</f>
        <v>Cobertura de servicio 2024</v>
      </c>
      <c r="D35" s="265"/>
      <c r="E35" s="265"/>
      <c r="F35" s="46" t="str">
        <f>F31</f>
        <v>Porcentaje</v>
      </c>
      <c r="G35" s="131">
        <f>T35</f>
        <v>0.82666666666666677</v>
      </c>
      <c r="H35" s="123">
        <v>0.85</v>
      </c>
      <c r="I35" s="123">
        <v>0.86</v>
      </c>
      <c r="J35" s="123">
        <v>0.84</v>
      </c>
      <c r="K35" s="123">
        <v>0.85</v>
      </c>
      <c r="L35" s="123">
        <v>0.83</v>
      </c>
      <c r="M35" s="123">
        <v>0.82</v>
      </c>
      <c r="N35" s="123">
        <v>0.84</v>
      </c>
      <c r="O35" s="123">
        <v>0.75</v>
      </c>
      <c r="P35" s="123">
        <v>0.7</v>
      </c>
      <c r="Q35" s="131">
        <v>0.8</v>
      </c>
      <c r="R35" s="131">
        <v>0.89</v>
      </c>
      <c r="S35" s="131">
        <v>0.89</v>
      </c>
      <c r="T35" s="124">
        <f>AVERAGE(H35:S35)</f>
        <v>0.82666666666666677</v>
      </c>
      <c r="U35" s="306"/>
    </row>
    <row r="36" spans="2:21" ht="18" x14ac:dyDescent="0.25">
      <c r="B36" s="307" t="s">
        <v>45</v>
      </c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</row>
    <row r="37" spans="2:21" ht="27" customHeight="1" x14ac:dyDescent="0.25">
      <c r="B37" s="222" t="s">
        <v>109</v>
      </c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</row>
    <row r="38" spans="2:21" ht="30" customHeight="1" x14ac:dyDescent="0.25">
      <c r="B38" s="177" t="s">
        <v>18</v>
      </c>
      <c r="C38" s="223" t="s">
        <v>19</v>
      </c>
      <c r="D38" s="223"/>
      <c r="E38" s="223"/>
      <c r="F38" s="177" t="s">
        <v>20</v>
      </c>
      <c r="G38" s="165" t="s">
        <v>21</v>
      </c>
      <c r="H38" s="223" t="s">
        <v>22</v>
      </c>
      <c r="I38" s="223"/>
      <c r="J38" s="223"/>
      <c r="K38" s="223"/>
      <c r="L38" s="223"/>
      <c r="M38" s="223"/>
      <c r="N38" s="223"/>
      <c r="O38" s="223" t="s">
        <v>23</v>
      </c>
      <c r="P38" s="223"/>
      <c r="Q38" s="223"/>
      <c r="R38" s="223"/>
      <c r="S38" s="223"/>
      <c r="T38" s="223" t="s">
        <v>24</v>
      </c>
      <c r="U38" s="223"/>
    </row>
    <row r="39" spans="2:21" ht="58.5" customHeight="1" x14ac:dyDescent="0.25">
      <c r="B39" s="163" t="s">
        <v>110</v>
      </c>
      <c r="C39" s="217" t="s">
        <v>111</v>
      </c>
      <c r="D39" s="217"/>
      <c r="E39" s="217"/>
      <c r="F39" s="45" t="s">
        <v>112</v>
      </c>
      <c r="G39" s="168" t="s">
        <v>26</v>
      </c>
      <c r="H39" s="218" t="s">
        <v>104</v>
      </c>
      <c r="I39" s="218"/>
      <c r="J39" s="218"/>
      <c r="K39" s="218"/>
      <c r="L39" s="218"/>
      <c r="M39" s="218"/>
      <c r="N39" s="218"/>
      <c r="O39" s="218" t="s">
        <v>49</v>
      </c>
      <c r="P39" s="218"/>
      <c r="Q39" s="218"/>
      <c r="R39" s="218"/>
      <c r="S39" s="218"/>
      <c r="T39" s="219">
        <f>U42</f>
        <v>0.81</v>
      </c>
      <c r="U39" s="219"/>
    </row>
    <row r="40" spans="2:21" ht="15" customHeight="1" x14ac:dyDescent="0.25">
      <c r="B40" s="220" t="s">
        <v>28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</row>
    <row r="41" spans="2:21" x14ac:dyDescent="0.25">
      <c r="B41" s="164" t="s">
        <v>29</v>
      </c>
      <c r="C41" s="221" t="s">
        <v>30</v>
      </c>
      <c r="D41" s="221"/>
      <c r="E41" s="221"/>
      <c r="F41" s="164" t="s">
        <v>20</v>
      </c>
      <c r="G41" s="164" t="s">
        <v>28</v>
      </c>
      <c r="H41" s="164" t="s">
        <v>31</v>
      </c>
      <c r="I41" s="164" t="s">
        <v>32</v>
      </c>
      <c r="J41" s="164" t="s">
        <v>33</v>
      </c>
      <c r="K41" s="164" t="s">
        <v>34</v>
      </c>
      <c r="L41" s="164" t="s">
        <v>35</v>
      </c>
      <c r="M41" s="164" t="s">
        <v>36</v>
      </c>
      <c r="N41" s="164" t="s">
        <v>37</v>
      </c>
      <c r="O41" s="164" t="s">
        <v>38</v>
      </c>
      <c r="P41" s="164" t="s">
        <v>39</v>
      </c>
      <c r="Q41" s="164" t="s">
        <v>40</v>
      </c>
      <c r="R41" s="164" t="s">
        <v>41</v>
      </c>
      <c r="S41" s="164" t="s">
        <v>42</v>
      </c>
      <c r="T41" s="164" t="s">
        <v>43</v>
      </c>
      <c r="U41" s="164" t="s">
        <v>44</v>
      </c>
    </row>
    <row r="42" spans="2:21" ht="34.5" customHeight="1" x14ac:dyDescent="0.25">
      <c r="B42" s="55" t="s">
        <v>113</v>
      </c>
      <c r="C42" s="224" t="s">
        <v>114</v>
      </c>
      <c r="D42" s="224"/>
      <c r="E42" s="224"/>
      <c r="F42" s="55" t="s">
        <v>112</v>
      </c>
      <c r="G42" s="127">
        <f>T42</f>
        <v>7776</v>
      </c>
      <c r="H42" s="128">
        <v>648</v>
      </c>
      <c r="I42" s="128">
        <v>648</v>
      </c>
      <c r="J42" s="128">
        <v>648</v>
      </c>
      <c r="K42" s="128">
        <v>648</v>
      </c>
      <c r="L42" s="128">
        <v>648</v>
      </c>
      <c r="M42" s="128">
        <v>648</v>
      </c>
      <c r="N42" s="128">
        <v>648</v>
      </c>
      <c r="O42" s="128">
        <v>648</v>
      </c>
      <c r="P42" s="128">
        <v>648</v>
      </c>
      <c r="Q42" s="128">
        <v>648</v>
      </c>
      <c r="R42" s="128">
        <v>648</v>
      </c>
      <c r="S42" s="128">
        <v>648</v>
      </c>
      <c r="T42" s="129">
        <f>SUM(H42:S42)</f>
        <v>7776</v>
      </c>
      <c r="U42" s="305">
        <f>T42/T43</f>
        <v>0.81</v>
      </c>
    </row>
    <row r="43" spans="2:21" ht="34.5" customHeight="1" x14ac:dyDescent="0.25">
      <c r="B43" s="55" t="s">
        <v>115</v>
      </c>
      <c r="C43" s="224" t="s">
        <v>116</v>
      </c>
      <c r="D43" s="224"/>
      <c r="E43" s="224"/>
      <c r="F43" s="55" t="s">
        <v>112</v>
      </c>
      <c r="G43" s="127">
        <f>T43</f>
        <v>9600</v>
      </c>
      <c r="H43" s="128">
        <v>800</v>
      </c>
      <c r="I43" s="128">
        <v>800</v>
      </c>
      <c r="J43" s="128">
        <v>800</v>
      </c>
      <c r="K43" s="128">
        <v>800</v>
      </c>
      <c r="L43" s="128">
        <v>800</v>
      </c>
      <c r="M43" s="128">
        <v>800</v>
      </c>
      <c r="N43" s="128">
        <v>800</v>
      </c>
      <c r="O43" s="128">
        <v>800</v>
      </c>
      <c r="P43" s="128">
        <v>800</v>
      </c>
      <c r="Q43" s="128">
        <v>800</v>
      </c>
      <c r="R43" s="128">
        <v>800</v>
      </c>
      <c r="S43" s="128">
        <v>800</v>
      </c>
      <c r="T43" s="129">
        <f>SUM(H43:S43)</f>
        <v>9600</v>
      </c>
      <c r="U43" s="305"/>
    </row>
    <row r="44" spans="2:21" ht="15" customHeight="1" x14ac:dyDescent="0.25">
      <c r="B44" s="254" t="s">
        <v>46</v>
      </c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</row>
    <row r="45" spans="2:21" ht="15" customHeight="1" x14ac:dyDescent="0.25">
      <c r="B45" s="164" t="s">
        <v>29</v>
      </c>
      <c r="C45" s="221" t="s">
        <v>30</v>
      </c>
      <c r="D45" s="221"/>
      <c r="E45" s="221"/>
      <c r="F45" s="164" t="s">
        <v>20</v>
      </c>
      <c r="G45" s="164" t="s">
        <v>46</v>
      </c>
      <c r="H45" s="164" t="s">
        <v>31</v>
      </c>
      <c r="I45" s="164" t="s">
        <v>32</v>
      </c>
      <c r="J45" s="164" t="s">
        <v>33</v>
      </c>
      <c r="K45" s="164" t="s">
        <v>34</v>
      </c>
      <c r="L45" s="164" t="s">
        <v>35</v>
      </c>
      <c r="M45" s="164" t="s">
        <v>36</v>
      </c>
      <c r="N45" s="164" t="s">
        <v>37</v>
      </c>
      <c r="O45" s="164" t="s">
        <v>38</v>
      </c>
      <c r="P45" s="164" t="s">
        <v>39</v>
      </c>
      <c r="Q45" s="164" t="s">
        <v>40</v>
      </c>
      <c r="R45" s="164" t="s">
        <v>41</v>
      </c>
      <c r="S45" s="164" t="s">
        <v>42</v>
      </c>
      <c r="T45" s="164" t="s">
        <v>43</v>
      </c>
      <c r="U45" s="18" t="s">
        <v>44</v>
      </c>
    </row>
    <row r="46" spans="2:21" ht="34.5" customHeight="1" x14ac:dyDescent="0.25">
      <c r="B46" s="45" t="s">
        <v>113</v>
      </c>
      <c r="C46" s="225" t="s">
        <v>114</v>
      </c>
      <c r="D46" s="225"/>
      <c r="E46" s="225"/>
      <c r="F46" s="45" t="s">
        <v>112</v>
      </c>
      <c r="G46" s="45">
        <f>T46</f>
        <v>8362</v>
      </c>
      <c r="H46" s="132">
        <v>740</v>
      </c>
      <c r="I46" s="132">
        <v>735</v>
      </c>
      <c r="J46" s="132">
        <v>670</v>
      </c>
      <c r="K46" s="142">
        <v>1330</v>
      </c>
      <c r="L46" s="132">
        <v>945</v>
      </c>
      <c r="M46" s="132">
        <v>630</v>
      </c>
      <c r="N46" s="132">
        <v>335</v>
      </c>
      <c r="O46" s="132">
        <v>420</v>
      </c>
      <c r="P46" s="132">
        <v>527</v>
      </c>
      <c r="Q46" s="132">
        <v>735</v>
      </c>
      <c r="R46" s="132">
        <v>525</v>
      </c>
      <c r="S46" s="132">
        <v>770</v>
      </c>
      <c r="T46" s="133">
        <f>SUM(H46:S46)</f>
        <v>8362</v>
      </c>
      <c r="U46" s="306">
        <f>T46/T47</f>
        <v>0.87104166666666671</v>
      </c>
    </row>
    <row r="47" spans="2:21" ht="34.5" customHeight="1" x14ac:dyDescent="0.25">
      <c r="B47" s="45" t="s">
        <v>115</v>
      </c>
      <c r="C47" s="225" t="s">
        <v>116</v>
      </c>
      <c r="D47" s="225"/>
      <c r="E47" s="225"/>
      <c r="F47" s="45" t="s">
        <v>112</v>
      </c>
      <c r="G47" s="45">
        <f>T47</f>
        <v>9600</v>
      </c>
      <c r="H47" s="132">
        <v>800</v>
      </c>
      <c r="I47" s="132">
        <v>800</v>
      </c>
      <c r="J47" s="132">
        <v>800</v>
      </c>
      <c r="K47" s="132">
        <v>800</v>
      </c>
      <c r="L47" s="132">
        <v>800</v>
      </c>
      <c r="M47" s="132">
        <v>800</v>
      </c>
      <c r="N47" s="132">
        <v>800</v>
      </c>
      <c r="O47" s="132">
        <v>800</v>
      </c>
      <c r="P47" s="132">
        <v>800</v>
      </c>
      <c r="Q47" s="132">
        <v>800</v>
      </c>
      <c r="R47" s="132">
        <v>800</v>
      </c>
      <c r="S47" s="132">
        <v>800</v>
      </c>
      <c r="T47" s="133">
        <f>SUM(H47:S47)</f>
        <v>9600</v>
      </c>
      <c r="U47" s="306"/>
    </row>
    <row r="48" spans="2:21" ht="84" customHeight="1" x14ac:dyDescent="0.25">
      <c r="B48" s="259" t="s">
        <v>154</v>
      </c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</row>
    <row r="49" spans="2:21" ht="30.75" customHeight="1" x14ac:dyDescent="0.25">
      <c r="B49" s="218" t="s">
        <v>132</v>
      </c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</row>
    <row r="50" spans="2:21" ht="30" customHeight="1" x14ac:dyDescent="0.25">
      <c r="B50" s="44" t="s">
        <v>18</v>
      </c>
      <c r="C50" s="299" t="s">
        <v>19</v>
      </c>
      <c r="D50" s="299"/>
      <c r="E50" s="299"/>
      <c r="F50" s="44" t="s">
        <v>20</v>
      </c>
      <c r="G50" s="165" t="s">
        <v>21</v>
      </c>
      <c r="H50" s="299" t="s">
        <v>175</v>
      </c>
      <c r="I50" s="299"/>
      <c r="J50" s="299"/>
      <c r="K50" s="299"/>
      <c r="L50" s="299"/>
      <c r="M50" s="299"/>
      <c r="N50" s="299"/>
      <c r="O50" s="299" t="s">
        <v>23</v>
      </c>
      <c r="P50" s="299"/>
      <c r="Q50" s="299"/>
      <c r="R50" s="299"/>
      <c r="S50" s="299"/>
      <c r="T50" s="299" t="s">
        <v>24</v>
      </c>
      <c r="U50" s="299"/>
    </row>
    <row r="51" spans="2:21" ht="45" customHeight="1" x14ac:dyDescent="0.25">
      <c r="B51" s="155" t="s">
        <v>134</v>
      </c>
      <c r="C51" s="302" t="s">
        <v>47</v>
      </c>
      <c r="D51" s="302"/>
      <c r="E51" s="302"/>
      <c r="F51" s="155" t="s">
        <v>48</v>
      </c>
      <c r="G51" s="156" t="s">
        <v>26</v>
      </c>
      <c r="H51" s="303" t="s">
        <v>27</v>
      </c>
      <c r="I51" s="303"/>
      <c r="J51" s="303"/>
      <c r="K51" s="303"/>
      <c r="L51" s="303"/>
      <c r="M51" s="303"/>
      <c r="N51" s="303"/>
      <c r="O51" s="303" t="s">
        <v>49</v>
      </c>
      <c r="P51" s="303"/>
      <c r="Q51" s="303"/>
      <c r="R51" s="303"/>
      <c r="S51" s="303"/>
      <c r="T51" s="304">
        <f>U54</f>
        <v>1</v>
      </c>
      <c r="U51" s="304"/>
    </row>
    <row r="52" spans="2:21" ht="15.75" x14ac:dyDescent="0.25">
      <c r="B52" s="220" t="s">
        <v>28</v>
      </c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</row>
    <row r="53" spans="2:21" ht="34.5" customHeight="1" x14ac:dyDescent="0.25">
      <c r="B53" s="164" t="s">
        <v>29</v>
      </c>
      <c r="C53" s="221" t="s">
        <v>30</v>
      </c>
      <c r="D53" s="221"/>
      <c r="E53" s="221"/>
      <c r="F53" s="164" t="s">
        <v>20</v>
      </c>
      <c r="G53" s="164" t="s">
        <v>28</v>
      </c>
      <c r="H53" s="164" t="s">
        <v>31</v>
      </c>
      <c r="I53" s="164" t="s">
        <v>32</v>
      </c>
      <c r="J53" s="164" t="s">
        <v>33</v>
      </c>
      <c r="K53" s="164" t="s">
        <v>34</v>
      </c>
      <c r="L53" s="164" t="s">
        <v>35</v>
      </c>
      <c r="M53" s="164" t="s">
        <v>36</v>
      </c>
      <c r="N53" s="164" t="s">
        <v>37</v>
      </c>
      <c r="O53" s="164" t="s">
        <v>38</v>
      </c>
      <c r="P53" s="164" t="s">
        <v>39</v>
      </c>
      <c r="Q53" s="164" t="s">
        <v>40</v>
      </c>
      <c r="R53" s="164" t="s">
        <v>41</v>
      </c>
      <c r="S53" s="164" t="s">
        <v>42</v>
      </c>
      <c r="T53" s="164" t="s">
        <v>50</v>
      </c>
      <c r="U53" s="164" t="s">
        <v>44</v>
      </c>
    </row>
    <row r="54" spans="2:21" ht="30" customHeight="1" x14ac:dyDescent="0.25">
      <c r="B54" s="56" t="s">
        <v>51</v>
      </c>
      <c r="C54" s="300" t="s">
        <v>52</v>
      </c>
      <c r="D54" s="300"/>
      <c r="E54" s="300"/>
      <c r="F54" s="56" t="s">
        <v>53</v>
      </c>
      <c r="G54" s="134">
        <f t="shared" ref="G54:G55" si="0">+T54</f>
        <v>324.5</v>
      </c>
      <c r="H54" s="135">
        <v>323</v>
      </c>
      <c r="I54" s="135">
        <v>325</v>
      </c>
      <c r="J54" s="135">
        <v>324</v>
      </c>
      <c r="K54" s="135">
        <v>323</v>
      </c>
      <c r="L54" s="135">
        <v>324</v>
      </c>
      <c r="M54" s="135">
        <v>327</v>
      </c>
      <c r="N54" s="135">
        <v>325</v>
      </c>
      <c r="O54" s="135">
        <v>328</v>
      </c>
      <c r="P54" s="135">
        <v>328</v>
      </c>
      <c r="Q54" s="135">
        <v>323</v>
      </c>
      <c r="R54" s="135">
        <v>322</v>
      </c>
      <c r="S54" s="135">
        <v>322</v>
      </c>
      <c r="T54" s="129">
        <f>SUM(H54:S54)/12</f>
        <v>324.5</v>
      </c>
      <c r="U54" s="301">
        <f>T54/T55</f>
        <v>1</v>
      </c>
    </row>
    <row r="55" spans="2:21" ht="30" customHeight="1" x14ac:dyDescent="0.25">
      <c r="B55" s="56" t="s">
        <v>54</v>
      </c>
      <c r="C55" s="300" t="s">
        <v>55</v>
      </c>
      <c r="D55" s="300"/>
      <c r="E55" s="300"/>
      <c r="F55" s="56" t="s">
        <v>53</v>
      </c>
      <c r="G55" s="134">
        <f t="shared" si="0"/>
        <v>324.5</v>
      </c>
      <c r="H55" s="129">
        <v>323</v>
      </c>
      <c r="I55" s="129">
        <v>325</v>
      </c>
      <c r="J55" s="129">
        <v>324</v>
      </c>
      <c r="K55" s="129">
        <v>323</v>
      </c>
      <c r="L55" s="129">
        <v>324</v>
      </c>
      <c r="M55" s="129">
        <v>327</v>
      </c>
      <c r="N55" s="129">
        <v>325</v>
      </c>
      <c r="O55" s="129">
        <v>328</v>
      </c>
      <c r="P55" s="129">
        <v>328</v>
      </c>
      <c r="Q55" s="129">
        <v>323</v>
      </c>
      <c r="R55" s="129">
        <v>322</v>
      </c>
      <c r="S55" s="129">
        <v>322</v>
      </c>
      <c r="T55" s="129">
        <f t="shared" ref="T55" si="1">SUM(H55:S55)/12</f>
        <v>324.5</v>
      </c>
      <c r="U55" s="301"/>
    </row>
    <row r="56" spans="2:21" ht="15.75" x14ac:dyDescent="0.25">
      <c r="B56" s="254" t="s">
        <v>46</v>
      </c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</row>
    <row r="57" spans="2:21" ht="49.5" customHeight="1" x14ac:dyDescent="0.25">
      <c r="B57" s="164" t="s">
        <v>29</v>
      </c>
      <c r="C57" s="221" t="s">
        <v>30</v>
      </c>
      <c r="D57" s="221"/>
      <c r="E57" s="221"/>
      <c r="F57" s="164" t="s">
        <v>20</v>
      </c>
      <c r="G57" s="178" t="s">
        <v>46</v>
      </c>
      <c r="H57" s="164" t="s">
        <v>31</v>
      </c>
      <c r="I57" s="164" t="s">
        <v>32</v>
      </c>
      <c r="J57" s="164" t="s">
        <v>33</v>
      </c>
      <c r="K57" s="164" t="s">
        <v>34</v>
      </c>
      <c r="L57" s="164" t="s">
        <v>35</v>
      </c>
      <c r="M57" s="164" t="s">
        <v>36</v>
      </c>
      <c r="N57" s="164" t="s">
        <v>37</v>
      </c>
      <c r="O57" s="164" t="s">
        <v>38</v>
      </c>
      <c r="P57" s="164" t="s">
        <v>39</v>
      </c>
      <c r="Q57" s="164" t="s">
        <v>40</v>
      </c>
      <c r="R57" s="164" t="s">
        <v>41</v>
      </c>
      <c r="S57" s="164" t="s">
        <v>42</v>
      </c>
      <c r="T57" s="164" t="s">
        <v>50</v>
      </c>
      <c r="U57" s="164" t="s">
        <v>44</v>
      </c>
    </row>
    <row r="58" spans="2:21" ht="30" customHeight="1" x14ac:dyDescent="0.25">
      <c r="B58" s="45" t="s">
        <v>51</v>
      </c>
      <c r="C58" s="225" t="s">
        <v>52</v>
      </c>
      <c r="D58" s="225"/>
      <c r="E58" s="225"/>
      <c r="F58" s="45" t="s">
        <v>53</v>
      </c>
      <c r="G58" s="136">
        <f t="shared" ref="G58:G59" si="2">+T58</f>
        <v>4334</v>
      </c>
      <c r="H58" s="137">
        <f>SUM(H64,H66,H68,H70,H72,H74)</f>
        <v>305</v>
      </c>
      <c r="I58" s="137">
        <f>SUM(I64,I66,I68,I70,I72,I74)</f>
        <v>309</v>
      </c>
      <c r="J58" s="137">
        <f t="shared" ref="J58" si="3">SUM(J64,J66,J68,J70,J72,J74)</f>
        <v>315</v>
      </c>
      <c r="K58" s="137">
        <f>SUM(K64,K66,K68,K70,K72,K74)</f>
        <v>390</v>
      </c>
      <c r="L58" s="137">
        <f>SUM(L64,L66,L68,L70,L72,L74)</f>
        <v>370</v>
      </c>
      <c r="M58" s="137">
        <f t="shared" ref="M58:R58" si="4">SUM(M64,M66,M68,M70,M72,M74)</f>
        <v>348</v>
      </c>
      <c r="N58" s="138">
        <f t="shared" si="4"/>
        <v>497</v>
      </c>
      <c r="O58" s="138">
        <f>SUM(O64,O66,O68,O70,O72,O74)</f>
        <v>402</v>
      </c>
      <c r="P58" s="137">
        <f t="shared" si="4"/>
        <v>351</v>
      </c>
      <c r="Q58" s="137">
        <f t="shared" si="4"/>
        <v>353</v>
      </c>
      <c r="R58" s="138">
        <f t="shared" si="4"/>
        <v>366</v>
      </c>
      <c r="S58" s="138">
        <f>SUM(S64,S66,S68,S70,S72,S74)</f>
        <v>328</v>
      </c>
      <c r="T58" s="139">
        <f>SUM(H58:S58)</f>
        <v>4334</v>
      </c>
      <c r="U58" s="301">
        <f>T58/T59</f>
        <v>1.1129943502824859</v>
      </c>
    </row>
    <row r="59" spans="2:21" ht="30" customHeight="1" x14ac:dyDescent="0.25">
      <c r="B59" s="45" t="s">
        <v>54</v>
      </c>
      <c r="C59" s="225" t="s">
        <v>55</v>
      </c>
      <c r="D59" s="225"/>
      <c r="E59" s="225"/>
      <c r="F59" s="45" t="s">
        <v>53</v>
      </c>
      <c r="G59" s="136">
        <f t="shared" si="2"/>
        <v>3894</v>
      </c>
      <c r="H59" s="140">
        <f>SUM(H63,H65,H67,H69,H71,H73)</f>
        <v>323</v>
      </c>
      <c r="I59" s="140">
        <f>SUM(I63,I65,I67,I69,I71,I73)</f>
        <v>325</v>
      </c>
      <c r="J59" s="140">
        <f>SUM(J63,J65,J67,J69,J71,J73)</f>
        <v>324</v>
      </c>
      <c r="K59" s="140">
        <f t="shared" ref="K59:S59" si="5">SUM(K63,K65,K67,K69,K71,K73)</f>
        <v>323</v>
      </c>
      <c r="L59" s="140">
        <f t="shared" si="5"/>
        <v>324</v>
      </c>
      <c r="M59" s="140">
        <f t="shared" si="5"/>
        <v>327</v>
      </c>
      <c r="N59" s="140">
        <f t="shared" si="5"/>
        <v>325</v>
      </c>
      <c r="O59" s="140">
        <f t="shared" si="5"/>
        <v>328</v>
      </c>
      <c r="P59" s="140">
        <f t="shared" si="5"/>
        <v>328</v>
      </c>
      <c r="Q59" s="140">
        <f t="shared" si="5"/>
        <v>323</v>
      </c>
      <c r="R59" s="140">
        <f t="shared" si="5"/>
        <v>322</v>
      </c>
      <c r="S59" s="140">
        <f t="shared" si="5"/>
        <v>322</v>
      </c>
      <c r="T59" s="136">
        <f>SUM(H59:S59)</f>
        <v>3894</v>
      </c>
      <c r="U59" s="301"/>
    </row>
    <row r="60" spans="2:21" ht="21.75" customHeight="1" x14ac:dyDescent="0.25">
      <c r="B60" s="250" t="s">
        <v>56</v>
      </c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</row>
    <row r="61" spans="2:21" ht="15" customHeight="1" x14ac:dyDescent="0.25">
      <c r="B61" s="251" t="s">
        <v>30</v>
      </c>
      <c r="C61" s="251"/>
      <c r="D61" s="251"/>
      <c r="E61" s="251"/>
      <c r="F61" s="221" t="s">
        <v>20</v>
      </c>
      <c r="G61" s="221" t="s">
        <v>58</v>
      </c>
      <c r="H61" s="251" t="s">
        <v>31</v>
      </c>
      <c r="I61" s="251" t="s">
        <v>32</v>
      </c>
      <c r="J61" s="251" t="s">
        <v>33</v>
      </c>
      <c r="K61" s="251" t="s">
        <v>34</v>
      </c>
      <c r="L61" s="251" t="s">
        <v>35</v>
      </c>
      <c r="M61" s="251" t="s">
        <v>36</v>
      </c>
      <c r="N61" s="251" t="s">
        <v>37</v>
      </c>
      <c r="O61" s="251" t="s">
        <v>38</v>
      </c>
      <c r="P61" s="251" t="s">
        <v>39</v>
      </c>
      <c r="Q61" s="251" t="s">
        <v>59</v>
      </c>
      <c r="R61" s="251" t="s">
        <v>41</v>
      </c>
      <c r="S61" s="251" t="s">
        <v>42</v>
      </c>
      <c r="T61" s="251" t="s">
        <v>43</v>
      </c>
      <c r="U61" s="221" t="s">
        <v>44</v>
      </c>
    </row>
    <row r="62" spans="2:21" x14ac:dyDescent="0.25">
      <c r="B62" s="251"/>
      <c r="C62" s="251"/>
      <c r="D62" s="251"/>
      <c r="E62" s="251"/>
      <c r="F62" s="221"/>
      <c r="G62" s="22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21"/>
    </row>
    <row r="63" spans="2:21" ht="46.5" customHeight="1" x14ac:dyDescent="0.25">
      <c r="B63" s="226" t="s">
        <v>184</v>
      </c>
      <c r="C63" s="226"/>
      <c r="D63" s="226"/>
      <c r="E63" s="226"/>
      <c r="F63" s="272" t="s">
        <v>60</v>
      </c>
      <c r="G63" s="9" t="s">
        <v>28</v>
      </c>
      <c r="H63" s="34">
        <v>10</v>
      </c>
      <c r="I63" s="34">
        <v>10</v>
      </c>
      <c r="J63" s="34">
        <v>10</v>
      </c>
      <c r="K63" s="34">
        <v>10</v>
      </c>
      <c r="L63" s="34">
        <v>10</v>
      </c>
      <c r="M63" s="34">
        <v>10</v>
      </c>
      <c r="N63" s="34">
        <v>10</v>
      </c>
      <c r="O63" s="34">
        <v>10</v>
      </c>
      <c r="P63" s="34">
        <v>10</v>
      </c>
      <c r="Q63" s="34">
        <v>10</v>
      </c>
      <c r="R63" s="34">
        <v>10</v>
      </c>
      <c r="S63" s="34">
        <v>10</v>
      </c>
      <c r="T63" s="34">
        <f>SUM(H63:S63)</f>
        <v>120</v>
      </c>
      <c r="U63" s="247">
        <f>T64/T63</f>
        <v>1.1333333333333333</v>
      </c>
    </row>
    <row r="64" spans="2:21" ht="46.5" customHeight="1" x14ac:dyDescent="0.25">
      <c r="B64" s="226"/>
      <c r="C64" s="226"/>
      <c r="D64" s="226"/>
      <c r="E64" s="226"/>
      <c r="F64" s="272"/>
      <c r="G64" s="10" t="s">
        <v>46</v>
      </c>
      <c r="H64" s="35">
        <v>17</v>
      </c>
      <c r="I64" s="35">
        <v>12</v>
      </c>
      <c r="J64" s="35">
        <v>10</v>
      </c>
      <c r="K64" s="75">
        <v>12</v>
      </c>
      <c r="L64" s="75">
        <v>10</v>
      </c>
      <c r="M64" s="75">
        <v>11</v>
      </c>
      <c r="N64" s="85">
        <v>12</v>
      </c>
      <c r="O64" s="85">
        <v>10</v>
      </c>
      <c r="P64" s="85">
        <v>8</v>
      </c>
      <c r="Q64" s="37">
        <v>10</v>
      </c>
      <c r="R64" s="37">
        <v>10</v>
      </c>
      <c r="S64" s="37">
        <v>14</v>
      </c>
      <c r="T64" s="38">
        <f t="shared" ref="T64:T74" si="6">SUM(H64:S64)</f>
        <v>136</v>
      </c>
      <c r="U64" s="247"/>
    </row>
    <row r="65" spans="2:21" ht="46.5" customHeight="1" x14ac:dyDescent="0.25">
      <c r="B65" s="227" t="s">
        <v>185</v>
      </c>
      <c r="C65" s="227"/>
      <c r="D65" s="227"/>
      <c r="E65" s="227"/>
      <c r="F65" s="272" t="s">
        <v>61</v>
      </c>
      <c r="G65" s="9" t="s">
        <v>28</v>
      </c>
      <c r="H65" s="39">
        <v>15</v>
      </c>
      <c r="I65" s="39">
        <v>15</v>
      </c>
      <c r="J65" s="39">
        <v>15</v>
      </c>
      <c r="K65" s="39">
        <v>15</v>
      </c>
      <c r="L65" s="39">
        <v>15</v>
      </c>
      <c r="M65" s="39">
        <v>15</v>
      </c>
      <c r="N65" s="39">
        <v>15</v>
      </c>
      <c r="O65" s="39">
        <v>15</v>
      </c>
      <c r="P65" s="39">
        <v>15</v>
      </c>
      <c r="Q65" s="39">
        <v>15</v>
      </c>
      <c r="R65" s="39">
        <v>15</v>
      </c>
      <c r="S65" s="39">
        <v>15</v>
      </c>
      <c r="T65" s="34">
        <f>SUM(H65:S65)</f>
        <v>180</v>
      </c>
      <c r="U65" s="247">
        <f t="shared" ref="U65" si="7">T66/T65</f>
        <v>1.0333333333333334</v>
      </c>
    </row>
    <row r="66" spans="2:21" ht="46.5" customHeight="1" x14ac:dyDescent="0.25">
      <c r="B66" s="227"/>
      <c r="C66" s="227"/>
      <c r="D66" s="227"/>
      <c r="E66" s="227"/>
      <c r="F66" s="272"/>
      <c r="G66" s="10" t="s">
        <v>46</v>
      </c>
      <c r="H66" s="40">
        <v>15</v>
      </c>
      <c r="I66" s="40">
        <v>15</v>
      </c>
      <c r="J66" s="40">
        <v>15</v>
      </c>
      <c r="K66" s="40">
        <v>15</v>
      </c>
      <c r="L66" s="40">
        <v>15</v>
      </c>
      <c r="M66" s="40">
        <v>15</v>
      </c>
      <c r="N66" s="85">
        <v>17</v>
      </c>
      <c r="O66" s="85">
        <v>15</v>
      </c>
      <c r="P66" s="85">
        <v>12</v>
      </c>
      <c r="Q66" s="37">
        <v>15</v>
      </c>
      <c r="R66" s="37">
        <v>20</v>
      </c>
      <c r="S66" s="37">
        <v>17</v>
      </c>
      <c r="T66" s="38">
        <f t="shared" si="6"/>
        <v>186</v>
      </c>
      <c r="U66" s="247"/>
    </row>
    <row r="67" spans="2:21" ht="46.5" customHeight="1" x14ac:dyDescent="0.25">
      <c r="B67" s="226" t="s">
        <v>237</v>
      </c>
      <c r="C67" s="226"/>
      <c r="D67" s="226"/>
      <c r="E67" s="226"/>
      <c r="F67" s="272" t="s">
        <v>150</v>
      </c>
      <c r="G67" s="9" t="s">
        <v>28</v>
      </c>
      <c r="H67" s="41">
        <v>13</v>
      </c>
      <c r="I67" s="41">
        <v>12</v>
      </c>
      <c r="J67" s="41">
        <v>12</v>
      </c>
      <c r="K67" s="41">
        <v>13</v>
      </c>
      <c r="L67" s="41">
        <v>12</v>
      </c>
      <c r="M67" s="41">
        <v>12</v>
      </c>
      <c r="N67" s="41">
        <v>13</v>
      </c>
      <c r="O67" s="41">
        <v>13</v>
      </c>
      <c r="P67" s="41">
        <v>13</v>
      </c>
      <c r="Q67" s="41">
        <v>13</v>
      </c>
      <c r="R67" s="41">
        <v>12</v>
      </c>
      <c r="S67" s="41">
        <v>12</v>
      </c>
      <c r="T67" s="34">
        <f>SUM(H67:S67)</f>
        <v>150</v>
      </c>
      <c r="U67" s="247">
        <f t="shared" ref="U67" si="8">T68/T67</f>
        <v>0.99333333333333329</v>
      </c>
    </row>
    <row r="68" spans="2:21" ht="46.5" customHeight="1" x14ac:dyDescent="0.25">
      <c r="B68" s="226"/>
      <c r="C68" s="226"/>
      <c r="D68" s="226"/>
      <c r="E68" s="226"/>
      <c r="F68" s="272"/>
      <c r="G68" s="10" t="s">
        <v>46</v>
      </c>
      <c r="H68" s="42">
        <v>13</v>
      </c>
      <c r="I68" s="42">
        <v>12</v>
      </c>
      <c r="J68" s="42">
        <v>11</v>
      </c>
      <c r="K68" s="36">
        <v>13</v>
      </c>
      <c r="L68" s="36">
        <v>12</v>
      </c>
      <c r="M68" s="36">
        <v>12</v>
      </c>
      <c r="N68" s="85">
        <v>13</v>
      </c>
      <c r="O68" s="85">
        <v>13</v>
      </c>
      <c r="P68" s="85">
        <v>13</v>
      </c>
      <c r="Q68" s="37">
        <v>13</v>
      </c>
      <c r="R68" s="37">
        <v>12</v>
      </c>
      <c r="S68" s="37">
        <v>12</v>
      </c>
      <c r="T68" s="38">
        <f t="shared" si="6"/>
        <v>149</v>
      </c>
      <c r="U68" s="247"/>
    </row>
    <row r="69" spans="2:21" ht="38.25" customHeight="1" x14ac:dyDescent="0.25">
      <c r="B69" s="226" t="s">
        <v>186</v>
      </c>
      <c r="C69" s="226"/>
      <c r="D69" s="226"/>
      <c r="E69" s="226"/>
      <c r="F69" s="272" t="s">
        <v>25</v>
      </c>
      <c r="G69" s="9" t="s">
        <v>28</v>
      </c>
      <c r="H69" s="41">
        <v>120</v>
      </c>
      <c r="I69" s="41">
        <v>120</v>
      </c>
      <c r="J69" s="41">
        <v>120</v>
      </c>
      <c r="K69" s="41">
        <v>120</v>
      </c>
      <c r="L69" s="41">
        <v>120</v>
      </c>
      <c r="M69" s="41">
        <v>120</v>
      </c>
      <c r="N69" s="41">
        <v>120</v>
      </c>
      <c r="O69" s="41">
        <v>120</v>
      </c>
      <c r="P69" s="41">
        <v>120</v>
      </c>
      <c r="Q69" s="41">
        <v>120</v>
      </c>
      <c r="R69" s="41">
        <v>120</v>
      </c>
      <c r="S69" s="41">
        <v>120</v>
      </c>
      <c r="T69" s="34">
        <f t="shared" si="6"/>
        <v>1440</v>
      </c>
      <c r="U69" s="247">
        <f t="shared" ref="U69" si="9">T70/T69</f>
        <v>1.2722222222222221</v>
      </c>
    </row>
    <row r="70" spans="2:21" ht="38.25" customHeight="1" x14ac:dyDescent="0.25">
      <c r="B70" s="226"/>
      <c r="C70" s="226"/>
      <c r="D70" s="226"/>
      <c r="E70" s="226"/>
      <c r="F70" s="272"/>
      <c r="G70" s="10" t="s">
        <v>46</v>
      </c>
      <c r="H70" s="42">
        <v>85</v>
      </c>
      <c r="I70" s="42">
        <v>92</v>
      </c>
      <c r="J70" s="42">
        <v>112</v>
      </c>
      <c r="K70" s="76">
        <v>170</v>
      </c>
      <c r="L70" s="76">
        <v>166</v>
      </c>
      <c r="M70" s="76">
        <v>140</v>
      </c>
      <c r="N70" s="158">
        <v>286</v>
      </c>
      <c r="O70" s="158">
        <v>198</v>
      </c>
      <c r="P70" s="158">
        <v>155</v>
      </c>
      <c r="Q70" s="185">
        <v>148</v>
      </c>
      <c r="R70" s="185">
        <v>160</v>
      </c>
      <c r="S70" s="37">
        <v>120</v>
      </c>
      <c r="T70" s="38">
        <f t="shared" si="6"/>
        <v>1832</v>
      </c>
      <c r="U70" s="247"/>
    </row>
    <row r="71" spans="2:21" ht="38.25" customHeight="1" x14ac:dyDescent="0.25">
      <c r="B71" s="226" t="s">
        <v>187</v>
      </c>
      <c r="C71" s="226"/>
      <c r="D71" s="226"/>
      <c r="E71" s="226"/>
      <c r="F71" s="272" t="s">
        <v>62</v>
      </c>
      <c r="G71" s="9" t="s">
        <v>28</v>
      </c>
      <c r="H71" s="41">
        <v>15</v>
      </c>
      <c r="I71" s="41">
        <v>18</v>
      </c>
      <c r="J71" s="41">
        <v>17</v>
      </c>
      <c r="K71" s="43">
        <v>15</v>
      </c>
      <c r="L71" s="43">
        <v>17</v>
      </c>
      <c r="M71" s="43">
        <v>20</v>
      </c>
      <c r="N71" s="43">
        <v>17</v>
      </c>
      <c r="O71" s="43">
        <v>20</v>
      </c>
      <c r="P71" s="43">
        <v>20</v>
      </c>
      <c r="Q71" s="43">
        <v>15</v>
      </c>
      <c r="R71" s="43">
        <v>15</v>
      </c>
      <c r="S71" s="43">
        <v>15</v>
      </c>
      <c r="T71" s="34">
        <f t="shared" si="6"/>
        <v>204</v>
      </c>
      <c r="U71" s="247">
        <f t="shared" ref="U71" si="10">T72/T71</f>
        <v>1.0343137254901962</v>
      </c>
    </row>
    <row r="72" spans="2:21" ht="38.25" customHeight="1" x14ac:dyDescent="0.25">
      <c r="B72" s="226"/>
      <c r="C72" s="226"/>
      <c r="D72" s="226"/>
      <c r="E72" s="226"/>
      <c r="F72" s="272"/>
      <c r="G72" s="10" t="s">
        <v>46</v>
      </c>
      <c r="H72" s="42">
        <v>15</v>
      </c>
      <c r="I72" s="42">
        <v>18</v>
      </c>
      <c r="J72" s="42">
        <v>17</v>
      </c>
      <c r="K72" s="76">
        <v>15</v>
      </c>
      <c r="L72" s="76">
        <v>17</v>
      </c>
      <c r="M72" s="76">
        <v>20</v>
      </c>
      <c r="N72" s="37">
        <v>19</v>
      </c>
      <c r="O72" s="37">
        <v>21</v>
      </c>
      <c r="P72" s="37">
        <v>18</v>
      </c>
      <c r="Q72" s="37">
        <v>17</v>
      </c>
      <c r="R72" s="37">
        <v>19</v>
      </c>
      <c r="S72" s="37">
        <v>15</v>
      </c>
      <c r="T72" s="38">
        <f t="shared" si="6"/>
        <v>211</v>
      </c>
      <c r="U72" s="247"/>
    </row>
    <row r="73" spans="2:21" ht="38.25" customHeight="1" x14ac:dyDescent="0.25">
      <c r="B73" s="226" t="s">
        <v>188</v>
      </c>
      <c r="C73" s="226"/>
      <c r="D73" s="226"/>
      <c r="E73" s="226"/>
      <c r="F73" s="272" t="s">
        <v>151</v>
      </c>
      <c r="G73" s="9" t="s">
        <v>28</v>
      </c>
      <c r="H73" s="41">
        <v>150</v>
      </c>
      <c r="I73" s="41">
        <v>150</v>
      </c>
      <c r="J73" s="41">
        <v>150</v>
      </c>
      <c r="K73" s="41">
        <v>150</v>
      </c>
      <c r="L73" s="41">
        <v>150</v>
      </c>
      <c r="M73" s="41">
        <v>150</v>
      </c>
      <c r="N73" s="41">
        <v>150</v>
      </c>
      <c r="O73" s="41">
        <v>150</v>
      </c>
      <c r="P73" s="41">
        <v>150</v>
      </c>
      <c r="Q73" s="41">
        <v>150</v>
      </c>
      <c r="R73" s="41">
        <v>150</v>
      </c>
      <c r="S73" s="41">
        <v>150</v>
      </c>
      <c r="T73" s="34">
        <f t="shared" si="6"/>
        <v>1800</v>
      </c>
      <c r="U73" s="247">
        <f>T74/T73</f>
        <v>1.0111111111111111</v>
      </c>
    </row>
    <row r="74" spans="2:21" ht="38.25" customHeight="1" x14ac:dyDescent="0.25">
      <c r="B74" s="226"/>
      <c r="C74" s="226"/>
      <c r="D74" s="226"/>
      <c r="E74" s="226"/>
      <c r="F74" s="272"/>
      <c r="G74" s="10" t="s">
        <v>46</v>
      </c>
      <c r="H74" s="99">
        <v>160</v>
      </c>
      <c r="I74" s="99">
        <v>160</v>
      </c>
      <c r="J74" s="99">
        <v>150</v>
      </c>
      <c r="K74" s="76">
        <v>165</v>
      </c>
      <c r="L74" s="76">
        <v>150</v>
      </c>
      <c r="M74" s="76">
        <v>150</v>
      </c>
      <c r="N74" s="37">
        <v>150</v>
      </c>
      <c r="O74" s="37">
        <v>145</v>
      </c>
      <c r="P74" s="37">
        <v>145</v>
      </c>
      <c r="Q74" s="37">
        <v>150</v>
      </c>
      <c r="R74" s="37">
        <v>145</v>
      </c>
      <c r="S74" s="37">
        <v>150</v>
      </c>
      <c r="T74" s="38">
        <f t="shared" si="6"/>
        <v>1820</v>
      </c>
      <c r="U74" s="247"/>
    </row>
    <row r="75" spans="2:21" ht="38.25" customHeight="1" x14ac:dyDescent="0.25">
      <c r="B75" s="228" t="s">
        <v>161</v>
      </c>
      <c r="C75" s="228"/>
      <c r="D75" s="228"/>
      <c r="E75" s="228"/>
      <c r="F75" s="228"/>
      <c r="G75" s="95" t="s">
        <v>28</v>
      </c>
      <c r="H75" s="116">
        <f>SUM(H63,H65,H67,H69,H71,H73)</f>
        <v>323</v>
      </c>
      <c r="I75" s="116">
        <f t="shared" ref="I75:S76" si="11">SUM(I63,I65,I67,I69,I71,I73)</f>
        <v>325</v>
      </c>
      <c r="J75" s="116">
        <f t="shared" si="11"/>
        <v>324</v>
      </c>
      <c r="K75" s="116">
        <f t="shared" si="11"/>
        <v>323</v>
      </c>
      <c r="L75" s="116">
        <f t="shared" si="11"/>
        <v>324</v>
      </c>
      <c r="M75" s="116">
        <f t="shared" si="11"/>
        <v>327</v>
      </c>
      <c r="N75" s="116">
        <f t="shared" si="11"/>
        <v>325</v>
      </c>
      <c r="O75" s="116">
        <f t="shared" si="11"/>
        <v>328</v>
      </c>
      <c r="P75" s="116">
        <f t="shared" si="11"/>
        <v>328</v>
      </c>
      <c r="Q75" s="116">
        <f t="shared" si="11"/>
        <v>323</v>
      </c>
      <c r="R75" s="116">
        <f t="shared" si="11"/>
        <v>322</v>
      </c>
      <c r="S75" s="116">
        <f t="shared" si="11"/>
        <v>322</v>
      </c>
      <c r="T75" s="102">
        <f>SUM(H75:S75)</f>
        <v>3894</v>
      </c>
      <c r="U75" s="245">
        <f>T76/T75</f>
        <v>1.1129943502824859</v>
      </c>
    </row>
    <row r="76" spans="2:21" ht="38.25" customHeight="1" x14ac:dyDescent="0.25">
      <c r="B76" s="228"/>
      <c r="C76" s="228"/>
      <c r="D76" s="228"/>
      <c r="E76" s="228"/>
      <c r="F76" s="228"/>
      <c r="G76" s="84" t="s">
        <v>46</v>
      </c>
      <c r="H76" s="90">
        <f>SUM(H64,H66,H68,H70,H72,H74)</f>
        <v>305</v>
      </c>
      <c r="I76" s="90">
        <f t="shared" si="11"/>
        <v>309</v>
      </c>
      <c r="J76" s="90">
        <f t="shared" si="11"/>
        <v>315</v>
      </c>
      <c r="K76" s="90">
        <f t="shared" si="11"/>
        <v>390</v>
      </c>
      <c r="L76" s="90">
        <f t="shared" si="11"/>
        <v>370</v>
      </c>
      <c r="M76" s="90">
        <f t="shared" si="11"/>
        <v>348</v>
      </c>
      <c r="N76" s="90">
        <f t="shared" si="11"/>
        <v>497</v>
      </c>
      <c r="O76" s="90">
        <f t="shared" si="11"/>
        <v>402</v>
      </c>
      <c r="P76" s="90">
        <f>SUM(P64,P66,P68,P70,P72,P74)</f>
        <v>351</v>
      </c>
      <c r="Q76" s="90">
        <f t="shared" si="11"/>
        <v>353</v>
      </c>
      <c r="R76" s="90">
        <f t="shared" si="11"/>
        <v>366</v>
      </c>
      <c r="S76" s="90">
        <f t="shared" si="11"/>
        <v>328</v>
      </c>
      <c r="T76" s="91">
        <f>SUM(H76:S76)</f>
        <v>4334</v>
      </c>
      <c r="U76" s="245"/>
    </row>
    <row r="77" spans="2:21" ht="65.25" customHeight="1" x14ac:dyDescent="0.25">
      <c r="B77" s="259" t="s">
        <v>155</v>
      </c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</row>
    <row r="78" spans="2:21" ht="30.75" customHeight="1" x14ac:dyDescent="0.25">
      <c r="B78" s="218" t="s">
        <v>69</v>
      </c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</row>
    <row r="79" spans="2:21" ht="30" customHeight="1" x14ac:dyDescent="0.25">
      <c r="B79" s="44" t="s">
        <v>18</v>
      </c>
      <c r="C79" s="299" t="s">
        <v>19</v>
      </c>
      <c r="D79" s="299"/>
      <c r="E79" s="299"/>
      <c r="F79" s="44" t="s">
        <v>20</v>
      </c>
      <c r="G79" s="165" t="s">
        <v>21</v>
      </c>
      <c r="H79" s="299" t="s">
        <v>176</v>
      </c>
      <c r="I79" s="299"/>
      <c r="J79" s="299"/>
      <c r="K79" s="299"/>
      <c r="L79" s="299"/>
      <c r="M79" s="299"/>
      <c r="N79" s="299"/>
      <c r="O79" s="299" t="s">
        <v>23</v>
      </c>
      <c r="P79" s="299"/>
      <c r="Q79" s="299"/>
      <c r="R79" s="299"/>
      <c r="S79" s="299"/>
      <c r="T79" s="299" t="s">
        <v>24</v>
      </c>
      <c r="U79" s="299"/>
    </row>
    <row r="80" spans="2:21" ht="45.75" customHeight="1" x14ac:dyDescent="0.25">
      <c r="B80" s="45" t="s">
        <v>70</v>
      </c>
      <c r="C80" s="298" t="s">
        <v>71</v>
      </c>
      <c r="D80" s="298"/>
      <c r="E80" s="298"/>
      <c r="F80" s="46" t="s">
        <v>74</v>
      </c>
      <c r="G80" s="168" t="s">
        <v>26</v>
      </c>
      <c r="H80" s="218" t="s">
        <v>68</v>
      </c>
      <c r="I80" s="218"/>
      <c r="J80" s="218"/>
      <c r="K80" s="218"/>
      <c r="L80" s="218"/>
      <c r="M80" s="218"/>
      <c r="N80" s="218"/>
      <c r="O80" s="218" t="s">
        <v>49</v>
      </c>
      <c r="P80" s="218"/>
      <c r="Q80" s="218"/>
      <c r="R80" s="218"/>
      <c r="S80" s="218"/>
      <c r="T80" s="271">
        <f>U83</f>
        <v>1</v>
      </c>
      <c r="U80" s="271"/>
    </row>
    <row r="81" spans="2:21" ht="15.75" x14ac:dyDescent="0.25">
      <c r="B81" s="220" t="s">
        <v>28</v>
      </c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</row>
    <row r="82" spans="2:21" ht="52.5" customHeight="1" x14ac:dyDescent="0.25">
      <c r="B82" s="172" t="s">
        <v>29</v>
      </c>
      <c r="C82" s="297" t="s">
        <v>30</v>
      </c>
      <c r="D82" s="297"/>
      <c r="E82" s="297"/>
      <c r="F82" s="172" t="s">
        <v>20</v>
      </c>
      <c r="G82" s="164" t="s">
        <v>28</v>
      </c>
      <c r="H82" s="172" t="s">
        <v>31</v>
      </c>
      <c r="I82" s="172" t="s">
        <v>32</v>
      </c>
      <c r="J82" s="172" t="s">
        <v>33</v>
      </c>
      <c r="K82" s="172" t="s">
        <v>34</v>
      </c>
      <c r="L82" s="172" t="s">
        <v>35</v>
      </c>
      <c r="M82" s="172" t="s">
        <v>36</v>
      </c>
      <c r="N82" s="172" t="s">
        <v>37</v>
      </c>
      <c r="O82" s="172" t="s">
        <v>38</v>
      </c>
      <c r="P82" s="172" t="s">
        <v>39</v>
      </c>
      <c r="Q82" s="172" t="s">
        <v>40</v>
      </c>
      <c r="R82" s="172" t="s">
        <v>41</v>
      </c>
      <c r="S82" s="172" t="s">
        <v>42</v>
      </c>
      <c r="T82" s="172" t="s">
        <v>43</v>
      </c>
      <c r="U82" s="172" t="s">
        <v>44</v>
      </c>
    </row>
    <row r="83" spans="2:21" ht="42.75" customHeight="1" x14ac:dyDescent="0.25">
      <c r="B83" s="55" t="s">
        <v>72</v>
      </c>
      <c r="C83" s="224" t="s">
        <v>73</v>
      </c>
      <c r="D83" s="224"/>
      <c r="E83" s="224"/>
      <c r="F83" s="55" t="s">
        <v>74</v>
      </c>
      <c r="G83" s="127">
        <f>+T83</f>
        <v>8062.6666666666652</v>
      </c>
      <c r="H83" s="127">
        <v>671.88888888888891</v>
      </c>
      <c r="I83" s="127">
        <v>671.88888888888891</v>
      </c>
      <c r="J83" s="127">
        <v>671.88888888888891</v>
      </c>
      <c r="K83" s="127">
        <v>671.88888888888891</v>
      </c>
      <c r="L83" s="127">
        <v>671.88888888888891</v>
      </c>
      <c r="M83" s="127">
        <v>671.88888888888891</v>
      </c>
      <c r="N83" s="127">
        <v>671.88888888888891</v>
      </c>
      <c r="O83" s="127">
        <v>671.88888888888891</v>
      </c>
      <c r="P83" s="127">
        <v>671.88888888888891</v>
      </c>
      <c r="Q83" s="127">
        <v>671.88888888888891</v>
      </c>
      <c r="R83" s="127">
        <v>671.88888888888891</v>
      </c>
      <c r="S83" s="127">
        <v>671.88888888888891</v>
      </c>
      <c r="T83" s="127">
        <f>SUM(H83:S83)</f>
        <v>8062.6666666666652</v>
      </c>
      <c r="U83" s="249">
        <f>T83/T84</f>
        <v>1</v>
      </c>
    </row>
    <row r="84" spans="2:21" ht="45" customHeight="1" x14ac:dyDescent="0.25">
      <c r="B84" s="55" t="s">
        <v>75</v>
      </c>
      <c r="C84" s="224" t="s">
        <v>76</v>
      </c>
      <c r="D84" s="224"/>
      <c r="E84" s="224"/>
      <c r="F84" s="55" t="s">
        <v>74</v>
      </c>
      <c r="G84" s="127">
        <f>+T84</f>
        <v>8062.6666666666652</v>
      </c>
      <c r="H84" s="127">
        <v>671.88888888888891</v>
      </c>
      <c r="I84" s="127">
        <v>671.88888888888891</v>
      </c>
      <c r="J84" s="127">
        <v>671.88888888888891</v>
      </c>
      <c r="K84" s="127">
        <v>671.88888888888891</v>
      </c>
      <c r="L84" s="127">
        <v>671.88888888888891</v>
      </c>
      <c r="M84" s="127">
        <v>671.88888888888891</v>
      </c>
      <c r="N84" s="127">
        <v>671.88888888888891</v>
      </c>
      <c r="O84" s="127">
        <v>671.88888888888891</v>
      </c>
      <c r="P84" s="127">
        <v>671.88888888888891</v>
      </c>
      <c r="Q84" s="127">
        <v>671.88888888888891</v>
      </c>
      <c r="R84" s="127">
        <v>671.88888888888891</v>
      </c>
      <c r="S84" s="127">
        <v>671.88888888888891</v>
      </c>
      <c r="T84" s="127">
        <f>SUM(H84:S84)</f>
        <v>8062.6666666666652</v>
      </c>
      <c r="U84" s="249"/>
    </row>
    <row r="85" spans="2:21" ht="15.75" x14ac:dyDescent="0.25">
      <c r="B85" s="254" t="s">
        <v>46</v>
      </c>
      <c r="C85" s="254"/>
      <c r="D85" s="254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</row>
    <row r="86" spans="2:21" ht="15.75" x14ac:dyDescent="0.25">
      <c r="B86" s="172" t="s">
        <v>29</v>
      </c>
      <c r="C86" s="297" t="s">
        <v>30</v>
      </c>
      <c r="D86" s="297"/>
      <c r="E86" s="297"/>
      <c r="F86" s="172" t="s">
        <v>20</v>
      </c>
      <c r="G86" s="164" t="s">
        <v>46</v>
      </c>
      <c r="H86" s="172" t="s">
        <v>31</v>
      </c>
      <c r="I86" s="172" t="s">
        <v>32</v>
      </c>
      <c r="J86" s="172" t="s">
        <v>33</v>
      </c>
      <c r="K86" s="172" t="s">
        <v>34</v>
      </c>
      <c r="L86" s="172" t="s">
        <v>35</v>
      </c>
      <c r="M86" s="172" t="s">
        <v>36</v>
      </c>
      <c r="N86" s="172" t="s">
        <v>37</v>
      </c>
      <c r="O86" s="172" t="s">
        <v>38</v>
      </c>
      <c r="P86" s="172" t="s">
        <v>39</v>
      </c>
      <c r="Q86" s="172" t="s">
        <v>40</v>
      </c>
      <c r="R86" s="172" t="s">
        <v>41</v>
      </c>
      <c r="S86" s="172" t="s">
        <v>42</v>
      </c>
      <c r="T86" s="172" t="s">
        <v>43</v>
      </c>
      <c r="U86" s="172" t="s">
        <v>44</v>
      </c>
    </row>
    <row r="87" spans="2:21" ht="48" customHeight="1" x14ac:dyDescent="0.25">
      <c r="B87" s="45" t="str">
        <f>B83</f>
        <v>CIMRFMH</v>
      </c>
      <c r="C87" s="225" t="str">
        <f>C83</f>
        <v xml:space="preserve">Ciudadanía informada en cuanto al manejo de los recursos financieros, materiales y humanos </v>
      </c>
      <c r="D87" s="225"/>
      <c r="E87" s="225"/>
      <c r="F87" s="45" t="s">
        <v>74</v>
      </c>
      <c r="G87" s="141">
        <f>SUM(H87:S87)</f>
        <v>11773</v>
      </c>
      <c r="H87" s="142">
        <v>1631</v>
      </c>
      <c r="I87" s="142">
        <v>674</v>
      </c>
      <c r="J87" s="142">
        <v>1016</v>
      </c>
      <c r="K87" s="142">
        <v>1695</v>
      </c>
      <c r="L87" s="142">
        <v>1081</v>
      </c>
      <c r="M87" s="142">
        <v>759</v>
      </c>
      <c r="N87" s="142">
        <v>1005</v>
      </c>
      <c r="O87" s="142">
        <v>832</v>
      </c>
      <c r="P87" s="142">
        <v>814</v>
      </c>
      <c r="Q87" s="142">
        <v>631</v>
      </c>
      <c r="R87" s="142">
        <v>674</v>
      </c>
      <c r="S87" s="142">
        <v>961</v>
      </c>
      <c r="T87" s="141">
        <f>SUM(H87:S87)</f>
        <v>11773</v>
      </c>
      <c r="U87" s="249">
        <f>T87/T88</f>
        <v>1.4601868695220774</v>
      </c>
    </row>
    <row r="88" spans="2:21" ht="57" customHeight="1" x14ac:dyDescent="0.25">
      <c r="B88" s="45" t="str">
        <f>B84</f>
        <v>CPIMRFMH</v>
      </c>
      <c r="C88" s="225" t="str">
        <f>C84</f>
        <v xml:space="preserve">Ciudadanía programada a ser informada en cuanto al manejo de los recursos financieros, materiales y humanos </v>
      </c>
      <c r="D88" s="225"/>
      <c r="E88" s="225"/>
      <c r="F88" s="45" t="s">
        <v>74</v>
      </c>
      <c r="G88" s="141">
        <f>SUM(H88:S88)</f>
        <v>8062.6666666666652</v>
      </c>
      <c r="H88" s="142">
        <v>671.88888888888891</v>
      </c>
      <c r="I88" s="142">
        <v>671.88888888888891</v>
      </c>
      <c r="J88" s="142">
        <v>671.88888888888891</v>
      </c>
      <c r="K88" s="142">
        <v>671.88888888888891</v>
      </c>
      <c r="L88" s="142">
        <v>671.88888888888891</v>
      </c>
      <c r="M88" s="142">
        <v>671.88888888888891</v>
      </c>
      <c r="N88" s="142">
        <v>671.88888888888891</v>
      </c>
      <c r="O88" s="142">
        <v>671.88888888888891</v>
      </c>
      <c r="P88" s="142">
        <v>671.88888888888891</v>
      </c>
      <c r="Q88" s="142">
        <v>671.88888888888891</v>
      </c>
      <c r="R88" s="142">
        <v>671.88888888888891</v>
      </c>
      <c r="S88" s="142">
        <v>671.88888888888891</v>
      </c>
      <c r="T88" s="141">
        <f>SUM(H88:S88)</f>
        <v>8062.6666666666652</v>
      </c>
      <c r="U88" s="249"/>
    </row>
    <row r="89" spans="2:21" ht="15" customHeight="1" x14ac:dyDescent="0.25">
      <c r="B89" s="296"/>
      <c r="C89" s="296"/>
      <c r="D89" s="296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</row>
    <row r="90" spans="2:21" ht="18" x14ac:dyDescent="0.25">
      <c r="B90" s="250" t="s">
        <v>56</v>
      </c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  <c r="S90" s="250"/>
      <c r="T90" s="250"/>
      <c r="U90" s="250"/>
    </row>
    <row r="91" spans="2:21" ht="15" customHeight="1" x14ac:dyDescent="0.25">
      <c r="B91" s="251" t="s">
        <v>84</v>
      </c>
      <c r="C91" s="251" t="s">
        <v>30</v>
      </c>
      <c r="D91" s="251"/>
      <c r="E91" s="251"/>
      <c r="F91" s="221" t="s">
        <v>20</v>
      </c>
      <c r="G91" s="221" t="s">
        <v>58</v>
      </c>
      <c r="H91" s="251" t="s">
        <v>31</v>
      </c>
      <c r="I91" s="251" t="s">
        <v>32</v>
      </c>
      <c r="J91" s="251" t="s">
        <v>33</v>
      </c>
      <c r="K91" s="251" t="s">
        <v>34</v>
      </c>
      <c r="L91" s="251" t="s">
        <v>35</v>
      </c>
      <c r="M91" s="251" t="s">
        <v>36</v>
      </c>
      <c r="N91" s="251" t="s">
        <v>37</v>
      </c>
      <c r="O91" s="251" t="s">
        <v>38</v>
      </c>
      <c r="P91" s="251" t="s">
        <v>39</v>
      </c>
      <c r="Q91" s="251" t="s">
        <v>59</v>
      </c>
      <c r="R91" s="251" t="s">
        <v>41</v>
      </c>
      <c r="S91" s="251" t="s">
        <v>42</v>
      </c>
      <c r="T91" s="251" t="s">
        <v>43</v>
      </c>
      <c r="U91" s="221" t="s">
        <v>44</v>
      </c>
    </row>
    <row r="92" spans="2:21" x14ac:dyDescent="0.25">
      <c r="B92" s="251"/>
      <c r="C92" s="251"/>
      <c r="D92" s="251"/>
      <c r="E92" s="251"/>
      <c r="F92" s="221"/>
      <c r="G92" s="221"/>
      <c r="H92" s="251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21"/>
    </row>
    <row r="93" spans="2:21" ht="45" customHeight="1" x14ac:dyDescent="0.25">
      <c r="B93" s="229" t="s">
        <v>189</v>
      </c>
      <c r="C93" s="229"/>
      <c r="D93" s="229"/>
      <c r="E93" s="229"/>
      <c r="F93" s="272" t="s">
        <v>135</v>
      </c>
      <c r="G93" s="9" t="s">
        <v>28</v>
      </c>
      <c r="H93" s="34">
        <v>6</v>
      </c>
      <c r="I93" s="34">
        <v>6</v>
      </c>
      <c r="J93" s="34">
        <v>6</v>
      </c>
      <c r="K93" s="34">
        <v>6</v>
      </c>
      <c r="L93" s="34">
        <v>6</v>
      </c>
      <c r="M93" s="34">
        <v>6</v>
      </c>
      <c r="N93" s="34">
        <v>6</v>
      </c>
      <c r="O93" s="34">
        <v>6</v>
      </c>
      <c r="P93" s="34">
        <v>6</v>
      </c>
      <c r="Q93" s="34">
        <v>6</v>
      </c>
      <c r="R93" s="34">
        <v>6</v>
      </c>
      <c r="S93" s="34">
        <v>6</v>
      </c>
      <c r="T93" s="34">
        <f>SUM(H93:S93)</f>
        <v>72</v>
      </c>
      <c r="U93" s="292">
        <f>T94/T93</f>
        <v>1</v>
      </c>
    </row>
    <row r="94" spans="2:21" ht="45" customHeight="1" x14ac:dyDescent="0.25">
      <c r="B94" s="229"/>
      <c r="C94" s="229"/>
      <c r="D94" s="229"/>
      <c r="E94" s="229"/>
      <c r="F94" s="272"/>
      <c r="G94" s="10" t="s">
        <v>46</v>
      </c>
      <c r="H94" s="74">
        <v>6</v>
      </c>
      <c r="I94" s="74">
        <v>6</v>
      </c>
      <c r="J94" s="74">
        <v>6</v>
      </c>
      <c r="K94" s="74">
        <v>6</v>
      </c>
      <c r="L94" s="74">
        <v>6</v>
      </c>
      <c r="M94" s="74">
        <v>6</v>
      </c>
      <c r="N94" s="74">
        <v>6</v>
      </c>
      <c r="O94" s="74">
        <v>6</v>
      </c>
      <c r="P94" s="74">
        <v>6</v>
      </c>
      <c r="Q94" s="74">
        <v>6</v>
      </c>
      <c r="R94" s="74">
        <v>6</v>
      </c>
      <c r="S94" s="74">
        <v>6</v>
      </c>
      <c r="T94" s="38">
        <f t="shared" ref="T94:T114" si="12">SUM(H94:S94)</f>
        <v>72</v>
      </c>
      <c r="U94" s="292"/>
    </row>
    <row r="95" spans="2:21" ht="33.75" customHeight="1" x14ac:dyDescent="0.25">
      <c r="B95" s="229" t="s">
        <v>190</v>
      </c>
      <c r="C95" s="229"/>
      <c r="D95" s="229"/>
      <c r="E95" s="229"/>
      <c r="F95" s="272" t="s">
        <v>83</v>
      </c>
      <c r="G95" s="9" t="s">
        <v>28</v>
      </c>
      <c r="H95" s="43">
        <v>158</v>
      </c>
      <c r="I95" s="43">
        <v>145</v>
      </c>
      <c r="J95" s="43">
        <v>153</v>
      </c>
      <c r="K95" s="43">
        <v>151</v>
      </c>
      <c r="L95" s="43">
        <v>157</v>
      </c>
      <c r="M95" s="43">
        <v>147</v>
      </c>
      <c r="N95" s="43">
        <v>157</v>
      </c>
      <c r="O95" s="43">
        <v>156</v>
      </c>
      <c r="P95" s="43">
        <v>149</v>
      </c>
      <c r="Q95" s="43">
        <v>156</v>
      </c>
      <c r="R95" s="43">
        <v>150</v>
      </c>
      <c r="S95" s="43">
        <v>154</v>
      </c>
      <c r="T95" s="34">
        <f t="shared" si="12"/>
        <v>1833</v>
      </c>
      <c r="U95" s="292">
        <f>T96/T95</f>
        <v>1.1129296235679214</v>
      </c>
    </row>
    <row r="96" spans="2:21" ht="33.75" customHeight="1" x14ac:dyDescent="0.25">
      <c r="B96" s="229"/>
      <c r="C96" s="229"/>
      <c r="D96" s="229"/>
      <c r="E96" s="229"/>
      <c r="F96" s="272"/>
      <c r="G96" s="10" t="s">
        <v>46</v>
      </c>
      <c r="H96" s="74">
        <v>159</v>
      </c>
      <c r="I96" s="74">
        <v>149</v>
      </c>
      <c r="J96" s="74">
        <v>172</v>
      </c>
      <c r="K96" s="74">
        <v>161</v>
      </c>
      <c r="L96" s="74">
        <v>180</v>
      </c>
      <c r="M96" s="58">
        <v>138</v>
      </c>
      <c r="N96" s="73">
        <v>151</v>
      </c>
      <c r="O96" s="73">
        <v>189</v>
      </c>
      <c r="P96" s="73">
        <v>150</v>
      </c>
      <c r="Q96" s="182">
        <v>189</v>
      </c>
      <c r="R96" s="182">
        <v>192</v>
      </c>
      <c r="S96" s="183">
        <v>210</v>
      </c>
      <c r="T96" s="38">
        <f t="shared" si="12"/>
        <v>2040</v>
      </c>
      <c r="U96" s="292"/>
    </row>
    <row r="97" spans="2:24" ht="44.25" customHeight="1" x14ac:dyDescent="0.25">
      <c r="B97" s="229" t="s">
        <v>191</v>
      </c>
      <c r="C97" s="229"/>
      <c r="D97" s="229"/>
      <c r="E97" s="229"/>
      <c r="F97" s="272" t="s">
        <v>79</v>
      </c>
      <c r="G97" s="9" t="s">
        <v>28</v>
      </c>
      <c r="H97" s="43">
        <v>14</v>
      </c>
      <c r="I97" s="43">
        <v>12</v>
      </c>
      <c r="J97" s="43">
        <v>13</v>
      </c>
      <c r="K97" s="43">
        <v>13</v>
      </c>
      <c r="L97" s="43">
        <v>14</v>
      </c>
      <c r="M97" s="43">
        <v>12</v>
      </c>
      <c r="N97" s="43">
        <v>14</v>
      </c>
      <c r="O97" s="43">
        <v>13</v>
      </c>
      <c r="P97" s="43">
        <v>13</v>
      </c>
      <c r="Q97" s="43">
        <v>13</v>
      </c>
      <c r="R97" s="43">
        <v>13</v>
      </c>
      <c r="S97" s="43">
        <v>13</v>
      </c>
      <c r="T97" s="34">
        <f t="shared" si="12"/>
        <v>157</v>
      </c>
      <c r="U97" s="292">
        <f>T98/T97</f>
        <v>1</v>
      </c>
    </row>
    <row r="98" spans="2:24" ht="44.25" customHeight="1" x14ac:dyDescent="0.25">
      <c r="B98" s="229"/>
      <c r="C98" s="229"/>
      <c r="D98" s="229"/>
      <c r="E98" s="229"/>
      <c r="F98" s="272"/>
      <c r="G98" s="10" t="s">
        <v>46</v>
      </c>
      <c r="H98" s="57">
        <v>14</v>
      </c>
      <c r="I98" s="57">
        <v>12</v>
      </c>
      <c r="J98" s="57">
        <v>13</v>
      </c>
      <c r="K98" s="59">
        <v>13</v>
      </c>
      <c r="L98" s="59">
        <v>14</v>
      </c>
      <c r="M98" s="59">
        <v>12</v>
      </c>
      <c r="N98" s="88">
        <v>14</v>
      </c>
      <c r="O98" s="88">
        <v>13</v>
      </c>
      <c r="P98" s="88">
        <v>13</v>
      </c>
      <c r="Q98" s="88">
        <v>13</v>
      </c>
      <c r="R98" s="88">
        <v>13</v>
      </c>
      <c r="S98" s="99">
        <v>13</v>
      </c>
      <c r="T98" s="38">
        <f t="shared" si="12"/>
        <v>157</v>
      </c>
      <c r="U98" s="292"/>
    </row>
    <row r="99" spans="2:24" ht="43.5" customHeight="1" x14ac:dyDescent="0.25">
      <c r="B99" s="293" t="s">
        <v>192</v>
      </c>
      <c r="C99" s="293"/>
      <c r="D99" s="293"/>
      <c r="E99" s="293"/>
      <c r="F99" s="272" t="s">
        <v>78</v>
      </c>
      <c r="G99" s="9" t="s">
        <v>28</v>
      </c>
      <c r="H99" s="43">
        <v>500</v>
      </c>
      <c r="I99" s="43">
        <v>500</v>
      </c>
      <c r="J99" s="43">
        <v>600</v>
      </c>
      <c r="K99" s="43">
        <v>400</v>
      </c>
      <c r="L99" s="43">
        <v>600</v>
      </c>
      <c r="M99" s="43">
        <v>400</v>
      </c>
      <c r="N99" s="43">
        <v>600</v>
      </c>
      <c r="O99" s="43">
        <v>400</v>
      </c>
      <c r="P99" s="43">
        <v>400</v>
      </c>
      <c r="Q99" s="43">
        <v>400</v>
      </c>
      <c r="R99" s="43">
        <v>450</v>
      </c>
      <c r="S99" s="43">
        <v>500</v>
      </c>
      <c r="T99" s="34">
        <f t="shared" si="12"/>
        <v>5750</v>
      </c>
      <c r="U99" s="294">
        <f>T100/T99</f>
        <v>1.0041739130434784</v>
      </c>
      <c r="V99" s="241"/>
      <c r="W99" s="242"/>
      <c r="X99" s="242"/>
    </row>
    <row r="100" spans="2:24" ht="38.25" customHeight="1" x14ac:dyDescent="0.25">
      <c r="B100" s="293"/>
      <c r="C100" s="293"/>
      <c r="D100" s="293"/>
      <c r="E100" s="293"/>
      <c r="F100" s="272"/>
      <c r="G100" s="10" t="s">
        <v>46</v>
      </c>
      <c r="H100" s="57">
        <v>430</v>
      </c>
      <c r="I100" s="57">
        <v>519</v>
      </c>
      <c r="J100" s="57">
        <v>410</v>
      </c>
      <c r="K100" s="184">
        <v>566</v>
      </c>
      <c r="L100" s="57">
        <v>599</v>
      </c>
      <c r="M100" s="57">
        <v>396</v>
      </c>
      <c r="N100" s="99">
        <v>514</v>
      </c>
      <c r="O100" s="99">
        <v>434</v>
      </c>
      <c r="P100" s="99">
        <v>402</v>
      </c>
      <c r="Q100" s="99">
        <v>540</v>
      </c>
      <c r="R100" s="99">
        <v>407</v>
      </c>
      <c r="S100" s="99">
        <v>557</v>
      </c>
      <c r="T100" s="38">
        <f>SUM(H100:S100)</f>
        <v>5774</v>
      </c>
      <c r="U100" s="294"/>
      <c r="V100" s="241"/>
      <c r="W100" s="242"/>
      <c r="X100" s="242"/>
    </row>
    <row r="101" spans="2:24" ht="38.25" customHeight="1" x14ac:dyDescent="0.25">
      <c r="B101" s="229" t="s">
        <v>193</v>
      </c>
      <c r="C101" s="229"/>
      <c r="D101" s="229"/>
      <c r="E101" s="229"/>
      <c r="F101" s="272" t="s">
        <v>137</v>
      </c>
      <c r="G101" s="9" t="s">
        <v>28</v>
      </c>
      <c r="H101" s="43">
        <v>2184</v>
      </c>
      <c r="I101" s="43">
        <v>2314</v>
      </c>
      <c r="J101" s="43">
        <v>2181</v>
      </c>
      <c r="K101" s="43">
        <v>2268</v>
      </c>
      <c r="L101" s="43">
        <v>2314</v>
      </c>
      <c r="M101" s="43">
        <v>2219</v>
      </c>
      <c r="N101" s="43">
        <v>2316</v>
      </c>
      <c r="O101" s="43">
        <v>2393</v>
      </c>
      <c r="P101" s="43">
        <v>2183</v>
      </c>
      <c r="Q101" s="43">
        <v>2285</v>
      </c>
      <c r="R101" s="43">
        <v>2311</v>
      </c>
      <c r="S101" s="43">
        <v>2380</v>
      </c>
      <c r="T101" s="34">
        <f t="shared" si="12"/>
        <v>27348</v>
      </c>
      <c r="U101" s="292">
        <f>T102/T101</f>
        <v>0.89392277314611668</v>
      </c>
    </row>
    <row r="102" spans="2:24" ht="38.25" customHeight="1" x14ac:dyDescent="0.25">
      <c r="B102" s="229"/>
      <c r="C102" s="229"/>
      <c r="D102" s="229"/>
      <c r="E102" s="229"/>
      <c r="F102" s="272"/>
      <c r="G102" s="10" t="s">
        <v>46</v>
      </c>
      <c r="H102" s="36">
        <v>1537</v>
      </c>
      <c r="I102" s="36">
        <v>1804</v>
      </c>
      <c r="J102" s="36">
        <v>1742</v>
      </c>
      <c r="K102" s="58">
        <v>1974</v>
      </c>
      <c r="L102" s="36">
        <v>2381</v>
      </c>
      <c r="M102" s="36">
        <v>1904</v>
      </c>
      <c r="N102" s="88">
        <v>2595</v>
      </c>
      <c r="O102" s="88">
        <v>2263</v>
      </c>
      <c r="P102" s="88">
        <v>1674</v>
      </c>
      <c r="Q102" s="88">
        <v>2364</v>
      </c>
      <c r="R102" s="88">
        <v>1932</v>
      </c>
      <c r="S102" s="88">
        <v>2277</v>
      </c>
      <c r="T102" s="38">
        <f t="shared" si="12"/>
        <v>24447</v>
      </c>
      <c r="U102" s="292"/>
    </row>
    <row r="103" spans="2:24" ht="39" customHeight="1" x14ac:dyDescent="0.25">
      <c r="B103" s="230" t="s">
        <v>194</v>
      </c>
      <c r="C103" s="230"/>
      <c r="D103" s="230"/>
      <c r="E103" s="230"/>
      <c r="F103" s="272" t="s">
        <v>25</v>
      </c>
      <c r="G103" s="9" t="s">
        <v>28</v>
      </c>
      <c r="H103" s="120">
        <v>151</v>
      </c>
      <c r="I103" s="120">
        <v>138</v>
      </c>
      <c r="J103" s="120">
        <v>179</v>
      </c>
      <c r="K103" s="120">
        <v>194</v>
      </c>
      <c r="L103" s="120">
        <v>153</v>
      </c>
      <c r="M103" s="120">
        <v>139</v>
      </c>
      <c r="N103" s="120">
        <v>193</v>
      </c>
      <c r="O103" s="120">
        <v>170</v>
      </c>
      <c r="P103" s="120">
        <v>155</v>
      </c>
      <c r="Q103" s="120">
        <v>189</v>
      </c>
      <c r="R103" s="120">
        <v>139</v>
      </c>
      <c r="S103" s="120">
        <v>174</v>
      </c>
      <c r="T103" s="34">
        <f t="shared" si="12"/>
        <v>1974</v>
      </c>
      <c r="U103" s="292">
        <f>T104/T103</f>
        <v>1.0496453900709219</v>
      </c>
    </row>
    <row r="104" spans="2:24" ht="39" customHeight="1" x14ac:dyDescent="0.25">
      <c r="B104" s="230"/>
      <c r="C104" s="230"/>
      <c r="D104" s="230"/>
      <c r="E104" s="230"/>
      <c r="F104" s="272"/>
      <c r="G104" s="10" t="s">
        <v>46</v>
      </c>
      <c r="H104" s="68">
        <v>130</v>
      </c>
      <c r="I104" s="68">
        <v>119</v>
      </c>
      <c r="J104" s="36">
        <v>152</v>
      </c>
      <c r="K104" s="57">
        <v>237</v>
      </c>
      <c r="L104" s="57">
        <v>153</v>
      </c>
      <c r="M104" s="57">
        <v>305</v>
      </c>
      <c r="N104" s="88">
        <v>195</v>
      </c>
      <c r="O104" s="88">
        <v>161</v>
      </c>
      <c r="P104" s="88">
        <v>132</v>
      </c>
      <c r="Q104" s="88">
        <v>197</v>
      </c>
      <c r="R104" s="88">
        <v>151</v>
      </c>
      <c r="S104" s="88">
        <v>140</v>
      </c>
      <c r="T104" s="38">
        <f t="shared" si="12"/>
        <v>2072</v>
      </c>
      <c r="U104" s="292"/>
    </row>
    <row r="105" spans="2:24" ht="42.75" customHeight="1" x14ac:dyDescent="0.25">
      <c r="B105" s="229" t="s">
        <v>195</v>
      </c>
      <c r="C105" s="229"/>
      <c r="D105" s="229"/>
      <c r="E105" s="229"/>
      <c r="F105" s="295" t="s">
        <v>136</v>
      </c>
      <c r="G105" s="9" t="s">
        <v>28</v>
      </c>
      <c r="H105" s="43">
        <v>33</v>
      </c>
      <c r="I105" s="43">
        <v>33</v>
      </c>
      <c r="J105" s="43">
        <v>34</v>
      </c>
      <c r="K105" s="43">
        <v>34</v>
      </c>
      <c r="L105" s="43">
        <v>33</v>
      </c>
      <c r="M105" s="43">
        <v>33</v>
      </c>
      <c r="N105" s="43">
        <v>33</v>
      </c>
      <c r="O105" s="43">
        <v>33</v>
      </c>
      <c r="P105" s="43">
        <v>34</v>
      </c>
      <c r="Q105" s="43">
        <v>34</v>
      </c>
      <c r="R105" s="43">
        <v>33</v>
      </c>
      <c r="S105" s="43">
        <v>33</v>
      </c>
      <c r="T105" s="34">
        <f t="shared" si="12"/>
        <v>400</v>
      </c>
      <c r="U105" s="292">
        <f>T106/T105</f>
        <v>0.99750000000000005</v>
      </c>
    </row>
    <row r="106" spans="2:24" ht="42.75" customHeight="1" x14ac:dyDescent="0.25">
      <c r="B106" s="229"/>
      <c r="C106" s="229"/>
      <c r="D106" s="229"/>
      <c r="E106" s="229"/>
      <c r="F106" s="295"/>
      <c r="G106" s="10" t="s">
        <v>46</v>
      </c>
      <c r="H106" s="59">
        <v>32</v>
      </c>
      <c r="I106" s="59">
        <v>33</v>
      </c>
      <c r="J106" s="59">
        <v>34</v>
      </c>
      <c r="K106" s="59">
        <v>34</v>
      </c>
      <c r="L106" s="59">
        <v>33</v>
      </c>
      <c r="M106" s="59">
        <v>33</v>
      </c>
      <c r="N106" s="42">
        <v>33</v>
      </c>
      <c r="O106" s="42">
        <v>33</v>
      </c>
      <c r="P106" s="88">
        <v>34</v>
      </c>
      <c r="Q106" s="88">
        <v>34</v>
      </c>
      <c r="R106" s="88">
        <v>33</v>
      </c>
      <c r="S106" s="88">
        <v>33</v>
      </c>
      <c r="T106" s="38">
        <f t="shared" si="12"/>
        <v>399</v>
      </c>
      <c r="U106" s="292"/>
    </row>
    <row r="107" spans="2:24" ht="33" customHeight="1" x14ac:dyDescent="0.25">
      <c r="B107" s="293" t="s">
        <v>240</v>
      </c>
      <c r="C107" s="293"/>
      <c r="D107" s="293"/>
      <c r="E107" s="293"/>
      <c r="F107" s="272" t="s">
        <v>138</v>
      </c>
      <c r="G107" s="10" t="s">
        <v>28</v>
      </c>
      <c r="H107" s="36">
        <v>430</v>
      </c>
      <c r="I107" s="36">
        <v>430</v>
      </c>
      <c r="J107" s="36">
        <v>430</v>
      </c>
      <c r="K107" s="36">
        <v>430</v>
      </c>
      <c r="L107" s="36">
        <v>430</v>
      </c>
      <c r="M107" s="36">
        <v>430</v>
      </c>
      <c r="N107" s="36">
        <v>430</v>
      </c>
      <c r="O107" s="36">
        <v>430</v>
      </c>
      <c r="P107" s="36">
        <v>430</v>
      </c>
      <c r="Q107" s="36">
        <v>680</v>
      </c>
      <c r="R107" s="36">
        <v>430</v>
      </c>
      <c r="S107" s="36">
        <v>430</v>
      </c>
      <c r="T107" s="38">
        <f t="shared" si="12"/>
        <v>5410</v>
      </c>
      <c r="U107" s="294">
        <f>T108/T107</f>
        <v>1.2024029574861368</v>
      </c>
    </row>
    <row r="108" spans="2:24" ht="33" customHeight="1" x14ac:dyDescent="0.25">
      <c r="B108" s="293"/>
      <c r="C108" s="293"/>
      <c r="D108" s="293"/>
      <c r="E108" s="293"/>
      <c r="F108" s="272"/>
      <c r="G108" s="10" t="s">
        <v>46</v>
      </c>
      <c r="H108" s="99">
        <v>432</v>
      </c>
      <c r="I108" s="99">
        <v>467</v>
      </c>
      <c r="J108" s="99">
        <v>396</v>
      </c>
      <c r="K108" s="99">
        <v>520</v>
      </c>
      <c r="L108" s="99">
        <v>509</v>
      </c>
      <c r="M108" s="99">
        <v>460</v>
      </c>
      <c r="N108" s="99">
        <v>1205</v>
      </c>
      <c r="O108" s="99">
        <v>663</v>
      </c>
      <c r="P108" s="99">
        <v>490</v>
      </c>
      <c r="Q108" s="99">
        <v>535</v>
      </c>
      <c r="R108" s="99">
        <v>432</v>
      </c>
      <c r="S108" s="99">
        <v>396</v>
      </c>
      <c r="T108" s="38">
        <f t="shared" si="12"/>
        <v>6505</v>
      </c>
      <c r="U108" s="294"/>
    </row>
    <row r="109" spans="2:24" ht="44.25" customHeight="1" x14ac:dyDescent="0.25">
      <c r="B109" s="229" t="s">
        <v>196</v>
      </c>
      <c r="C109" s="229"/>
      <c r="D109" s="229"/>
      <c r="E109" s="229"/>
      <c r="F109" s="272" t="s">
        <v>77</v>
      </c>
      <c r="G109" s="9" t="s">
        <v>28</v>
      </c>
      <c r="H109" s="43">
        <v>183</v>
      </c>
      <c r="I109" s="43">
        <v>183</v>
      </c>
      <c r="J109" s="43">
        <v>183</v>
      </c>
      <c r="K109" s="43">
        <v>183</v>
      </c>
      <c r="L109" s="43">
        <v>183</v>
      </c>
      <c r="M109" s="43">
        <v>183</v>
      </c>
      <c r="N109" s="43">
        <v>183</v>
      </c>
      <c r="O109" s="43">
        <v>183</v>
      </c>
      <c r="P109" s="43">
        <v>183</v>
      </c>
      <c r="Q109" s="43">
        <v>183</v>
      </c>
      <c r="R109" s="43">
        <v>183</v>
      </c>
      <c r="S109" s="43">
        <v>183</v>
      </c>
      <c r="T109" s="34">
        <f t="shared" si="12"/>
        <v>2196</v>
      </c>
      <c r="U109" s="292">
        <f>T110/T109</f>
        <v>1</v>
      </c>
    </row>
    <row r="110" spans="2:24" ht="44.25" customHeight="1" x14ac:dyDescent="0.25">
      <c r="B110" s="229"/>
      <c r="C110" s="229"/>
      <c r="D110" s="229"/>
      <c r="E110" s="229"/>
      <c r="F110" s="272"/>
      <c r="G110" s="10" t="s">
        <v>46</v>
      </c>
      <c r="H110" s="68">
        <v>62</v>
      </c>
      <c r="I110" s="68">
        <v>71</v>
      </c>
      <c r="J110" s="68">
        <v>63</v>
      </c>
      <c r="K110" s="88">
        <v>54</v>
      </c>
      <c r="L110" s="88">
        <v>50</v>
      </c>
      <c r="M110" s="88">
        <v>56</v>
      </c>
      <c r="N110" s="88">
        <v>301</v>
      </c>
      <c r="O110" s="88">
        <v>240</v>
      </c>
      <c r="P110" s="88">
        <v>173</v>
      </c>
      <c r="Q110" s="99">
        <v>339</v>
      </c>
      <c r="R110" s="99">
        <v>408</v>
      </c>
      <c r="S110" s="99">
        <v>379</v>
      </c>
      <c r="T110" s="38">
        <f t="shared" si="12"/>
        <v>2196</v>
      </c>
      <c r="U110" s="292"/>
    </row>
    <row r="111" spans="2:24" ht="41.25" customHeight="1" x14ac:dyDescent="0.25">
      <c r="B111" s="230" t="s">
        <v>197</v>
      </c>
      <c r="C111" s="230"/>
      <c r="D111" s="230"/>
      <c r="E111" s="230"/>
      <c r="F111" s="272" t="s">
        <v>80</v>
      </c>
      <c r="G111" s="9" t="s">
        <v>28</v>
      </c>
      <c r="H111" s="43">
        <v>100</v>
      </c>
      <c r="I111" s="43">
        <v>100</v>
      </c>
      <c r="J111" s="43">
        <v>100</v>
      </c>
      <c r="K111" s="43">
        <v>100</v>
      </c>
      <c r="L111" s="43">
        <v>100</v>
      </c>
      <c r="M111" s="43">
        <v>100</v>
      </c>
      <c r="N111" s="43">
        <v>100</v>
      </c>
      <c r="O111" s="43">
        <v>100</v>
      </c>
      <c r="P111" s="43">
        <v>100</v>
      </c>
      <c r="Q111" s="43">
        <v>100</v>
      </c>
      <c r="R111" s="43">
        <v>100</v>
      </c>
      <c r="S111" s="43">
        <v>100</v>
      </c>
      <c r="T111" s="34">
        <f t="shared" si="12"/>
        <v>1200</v>
      </c>
      <c r="U111" s="292">
        <f>T112/T111</f>
        <v>1.385</v>
      </c>
    </row>
    <row r="112" spans="2:24" ht="41.25" customHeight="1" x14ac:dyDescent="0.25">
      <c r="B112" s="230"/>
      <c r="C112" s="230"/>
      <c r="D112" s="230"/>
      <c r="E112" s="230"/>
      <c r="F112" s="272"/>
      <c r="G112" s="10" t="s">
        <v>46</v>
      </c>
      <c r="H112" s="57">
        <v>21</v>
      </c>
      <c r="I112" s="57">
        <v>136</v>
      </c>
      <c r="J112" s="57">
        <v>91</v>
      </c>
      <c r="K112" s="58">
        <v>72</v>
      </c>
      <c r="L112" s="58">
        <v>98</v>
      </c>
      <c r="M112" s="58">
        <v>128</v>
      </c>
      <c r="N112" s="42">
        <v>145</v>
      </c>
      <c r="O112" s="42">
        <v>287</v>
      </c>
      <c r="P112" s="88">
        <v>329</v>
      </c>
      <c r="Q112" s="99">
        <v>110</v>
      </c>
      <c r="R112" s="99">
        <v>125</v>
      </c>
      <c r="S112" s="99">
        <v>120</v>
      </c>
      <c r="T112" s="38">
        <f t="shared" si="12"/>
        <v>1662</v>
      </c>
      <c r="U112" s="292"/>
    </row>
    <row r="113" spans="2:21" ht="46.5" customHeight="1" x14ac:dyDescent="0.25">
      <c r="B113" s="229" t="s">
        <v>198</v>
      </c>
      <c r="C113" s="229"/>
      <c r="D113" s="229"/>
      <c r="E113" s="229"/>
      <c r="F113" s="272" t="s">
        <v>81</v>
      </c>
      <c r="G113" s="9" t="s">
        <v>28</v>
      </c>
      <c r="H113" s="43">
        <v>350</v>
      </c>
      <c r="I113" s="43">
        <v>350</v>
      </c>
      <c r="J113" s="43">
        <v>350</v>
      </c>
      <c r="K113" s="43">
        <v>350</v>
      </c>
      <c r="L113" s="43">
        <v>350</v>
      </c>
      <c r="M113" s="43">
        <v>350</v>
      </c>
      <c r="N113" s="43">
        <v>350</v>
      </c>
      <c r="O113" s="43">
        <v>350</v>
      </c>
      <c r="P113" s="43">
        <v>350</v>
      </c>
      <c r="Q113" s="43">
        <v>350</v>
      </c>
      <c r="R113" s="43">
        <v>350</v>
      </c>
      <c r="S113" s="43">
        <v>350</v>
      </c>
      <c r="T113" s="60">
        <f t="shared" si="12"/>
        <v>4200</v>
      </c>
      <c r="U113" s="292">
        <f>T114/T113</f>
        <v>0.93666666666666665</v>
      </c>
    </row>
    <row r="114" spans="2:21" ht="46.5" customHeight="1" x14ac:dyDescent="0.25">
      <c r="B114" s="229"/>
      <c r="C114" s="229"/>
      <c r="D114" s="229"/>
      <c r="E114" s="229"/>
      <c r="F114" s="272"/>
      <c r="G114" s="10" t="s">
        <v>46</v>
      </c>
      <c r="H114" s="61">
        <v>119</v>
      </c>
      <c r="I114" s="61">
        <v>209</v>
      </c>
      <c r="J114" s="61">
        <v>223</v>
      </c>
      <c r="K114" s="58">
        <v>262</v>
      </c>
      <c r="L114" s="58">
        <v>387</v>
      </c>
      <c r="M114" s="58">
        <v>219</v>
      </c>
      <c r="N114" s="88">
        <v>447</v>
      </c>
      <c r="O114" s="42">
        <v>553</v>
      </c>
      <c r="P114" s="88">
        <v>332</v>
      </c>
      <c r="Q114" s="88">
        <v>351</v>
      </c>
      <c r="R114" s="88">
        <v>365</v>
      </c>
      <c r="S114" s="88">
        <v>467</v>
      </c>
      <c r="T114" s="38">
        <f t="shared" si="12"/>
        <v>3934</v>
      </c>
      <c r="U114" s="292"/>
    </row>
    <row r="115" spans="2:21" ht="46.5" customHeight="1" x14ac:dyDescent="0.25">
      <c r="B115" s="228" t="s">
        <v>161</v>
      </c>
      <c r="C115" s="228"/>
      <c r="D115" s="228"/>
      <c r="E115" s="228"/>
      <c r="F115" s="228"/>
      <c r="G115" s="95" t="s">
        <v>28</v>
      </c>
      <c r="H115" s="89">
        <f>SUM(H93,H95,H97,H99,H101,H103,H105,H107,H109,H111,H113)</f>
        <v>4109</v>
      </c>
      <c r="I115" s="89">
        <f t="shared" ref="I115:S116" si="13">SUM(I93,I95,I97,I99,I101,I103,I105,I107,I109,I111,I113)</f>
        <v>4211</v>
      </c>
      <c r="J115" s="89">
        <f t="shared" si="13"/>
        <v>4229</v>
      </c>
      <c r="K115" s="89">
        <f t="shared" si="13"/>
        <v>4129</v>
      </c>
      <c r="L115" s="89">
        <f t="shared" si="13"/>
        <v>4340</v>
      </c>
      <c r="M115" s="89">
        <f t="shared" si="13"/>
        <v>4019</v>
      </c>
      <c r="N115" s="89">
        <f t="shared" si="13"/>
        <v>4382</v>
      </c>
      <c r="O115" s="89">
        <f t="shared" si="13"/>
        <v>4234</v>
      </c>
      <c r="P115" s="89">
        <f t="shared" si="13"/>
        <v>4003</v>
      </c>
      <c r="Q115" s="89">
        <f t="shared" si="13"/>
        <v>4396</v>
      </c>
      <c r="R115" s="89">
        <f t="shared" si="13"/>
        <v>4165</v>
      </c>
      <c r="S115" s="89">
        <f t="shared" si="13"/>
        <v>4323</v>
      </c>
      <c r="T115" s="89">
        <f>SUM(H115:S115)</f>
        <v>50540</v>
      </c>
      <c r="U115" s="245">
        <f>T116/T115</f>
        <v>0.97463395330431346</v>
      </c>
    </row>
    <row r="116" spans="2:21" ht="46.5" customHeight="1" x14ac:dyDescent="0.25">
      <c r="B116" s="228"/>
      <c r="C116" s="228"/>
      <c r="D116" s="228"/>
      <c r="E116" s="228"/>
      <c r="F116" s="228"/>
      <c r="G116" s="84" t="s">
        <v>46</v>
      </c>
      <c r="H116" s="90">
        <f>SUM(H94,H96,H98,H100,H102,H104,H106,H108,H110,H112,H114)</f>
        <v>2942</v>
      </c>
      <c r="I116" s="90">
        <f t="shared" si="13"/>
        <v>3525</v>
      </c>
      <c r="J116" s="90">
        <f t="shared" si="13"/>
        <v>3302</v>
      </c>
      <c r="K116" s="90">
        <f t="shared" si="13"/>
        <v>3899</v>
      </c>
      <c r="L116" s="90">
        <f t="shared" si="13"/>
        <v>4410</v>
      </c>
      <c r="M116" s="90">
        <f t="shared" si="13"/>
        <v>3657</v>
      </c>
      <c r="N116" s="90">
        <f t="shared" si="13"/>
        <v>5606</v>
      </c>
      <c r="O116" s="90">
        <f t="shared" si="13"/>
        <v>4842</v>
      </c>
      <c r="P116" s="90">
        <f t="shared" si="13"/>
        <v>3735</v>
      </c>
      <c r="Q116" s="90">
        <f t="shared" si="13"/>
        <v>4678</v>
      </c>
      <c r="R116" s="90">
        <f t="shared" si="13"/>
        <v>4064</v>
      </c>
      <c r="S116" s="90">
        <f t="shared" si="13"/>
        <v>4598</v>
      </c>
      <c r="T116" s="91">
        <f>SUM(H116:S116)</f>
        <v>49258</v>
      </c>
      <c r="U116" s="245"/>
    </row>
    <row r="117" spans="2:21" s="15" customFormat="1" ht="62.25" customHeight="1" x14ac:dyDescent="0.25">
      <c r="B117" s="231" t="s">
        <v>156</v>
      </c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</row>
    <row r="118" spans="2:21" s="15" customFormat="1" ht="30.75" customHeight="1" x14ac:dyDescent="0.25">
      <c r="B118" s="291" t="s">
        <v>122</v>
      </c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</row>
    <row r="119" spans="2:21" s="15" customFormat="1" ht="30.75" customHeight="1" x14ac:dyDescent="0.25">
      <c r="B119" s="20" t="s">
        <v>18</v>
      </c>
      <c r="C119" s="233" t="s">
        <v>19</v>
      </c>
      <c r="D119" s="233"/>
      <c r="E119" s="233"/>
      <c r="F119" s="20" t="s">
        <v>20</v>
      </c>
      <c r="G119" s="166" t="s">
        <v>21</v>
      </c>
      <c r="H119" s="233" t="s">
        <v>177</v>
      </c>
      <c r="I119" s="233"/>
      <c r="J119" s="233"/>
      <c r="K119" s="233"/>
      <c r="L119" s="233"/>
      <c r="M119" s="233"/>
      <c r="N119" s="233"/>
      <c r="O119" s="233" t="s">
        <v>23</v>
      </c>
      <c r="P119" s="233"/>
      <c r="Q119" s="233"/>
      <c r="R119" s="233"/>
      <c r="S119" s="233"/>
      <c r="T119" s="233" t="s">
        <v>24</v>
      </c>
      <c r="U119" s="233"/>
    </row>
    <row r="120" spans="2:21" ht="58.5" customHeight="1" x14ac:dyDescent="0.25">
      <c r="B120" s="173" t="s">
        <v>166</v>
      </c>
      <c r="C120" s="288" t="s">
        <v>167</v>
      </c>
      <c r="D120" s="288"/>
      <c r="E120" s="288"/>
      <c r="F120" s="173" t="s">
        <v>168</v>
      </c>
      <c r="G120" s="173" t="s">
        <v>26</v>
      </c>
      <c r="H120" s="289" t="s">
        <v>68</v>
      </c>
      <c r="I120" s="289"/>
      <c r="J120" s="289"/>
      <c r="K120" s="289"/>
      <c r="L120" s="289"/>
      <c r="M120" s="289"/>
      <c r="N120" s="289"/>
      <c r="O120" s="289" t="s">
        <v>49</v>
      </c>
      <c r="P120" s="289"/>
      <c r="Q120" s="289"/>
      <c r="R120" s="289"/>
      <c r="S120" s="289"/>
      <c r="T120" s="290" t="s">
        <v>169</v>
      </c>
      <c r="U120" s="290"/>
    </row>
    <row r="121" spans="2:21" ht="15.75" x14ac:dyDescent="0.25">
      <c r="B121" s="236" t="s">
        <v>28</v>
      </c>
      <c r="C121" s="236"/>
      <c r="D121" s="236"/>
      <c r="E121" s="236"/>
      <c r="F121" s="236"/>
      <c r="G121" s="236"/>
      <c r="H121" s="236"/>
      <c r="I121" s="236"/>
      <c r="J121" s="236"/>
      <c r="K121" s="236"/>
      <c r="L121" s="236"/>
      <c r="M121" s="236"/>
      <c r="N121" s="236"/>
      <c r="O121" s="236"/>
      <c r="P121" s="236"/>
      <c r="Q121" s="236"/>
      <c r="R121" s="236"/>
      <c r="S121" s="236"/>
      <c r="T121" s="236"/>
      <c r="U121" s="236"/>
    </row>
    <row r="122" spans="2:21" x14ac:dyDescent="0.25">
      <c r="B122" s="167" t="s">
        <v>29</v>
      </c>
      <c r="C122" s="235" t="s">
        <v>30</v>
      </c>
      <c r="D122" s="235"/>
      <c r="E122" s="235"/>
      <c r="F122" s="167" t="s">
        <v>20</v>
      </c>
      <c r="G122" s="167" t="s">
        <v>28</v>
      </c>
      <c r="H122" s="167" t="s">
        <v>31</v>
      </c>
      <c r="I122" s="167" t="s">
        <v>32</v>
      </c>
      <c r="J122" s="167" t="s">
        <v>33</v>
      </c>
      <c r="K122" s="167" t="s">
        <v>34</v>
      </c>
      <c r="L122" s="167" t="s">
        <v>35</v>
      </c>
      <c r="M122" s="167" t="s">
        <v>36</v>
      </c>
      <c r="N122" s="167" t="s">
        <v>37</v>
      </c>
      <c r="O122" s="167" t="s">
        <v>38</v>
      </c>
      <c r="P122" s="167" t="s">
        <v>39</v>
      </c>
      <c r="Q122" s="167" t="s">
        <v>40</v>
      </c>
      <c r="R122" s="167" t="s">
        <v>41</v>
      </c>
      <c r="S122" s="167" t="s">
        <v>42</v>
      </c>
      <c r="T122" s="167" t="s">
        <v>43</v>
      </c>
      <c r="U122" s="167" t="s">
        <v>44</v>
      </c>
    </row>
    <row r="123" spans="2:21" ht="43.5" customHeight="1" x14ac:dyDescent="0.25">
      <c r="B123" s="92" t="s">
        <v>170</v>
      </c>
      <c r="C123" s="237" t="s">
        <v>171</v>
      </c>
      <c r="D123" s="237"/>
      <c r="E123" s="237"/>
      <c r="F123" s="173" t="s">
        <v>168</v>
      </c>
      <c r="G123" s="143">
        <v>288</v>
      </c>
      <c r="H123" s="143">
        <v>24</v>
      </c>
      <c r="I123" s="143">
        <v>24</v>
      </c>
      <c r="J123" s="143">
        <v>24</v>
      </c>
      <c r="K123" s="143">
        <v>24</v>
      </c>
      <c r="L123" s="143">
        <v>24</v>
      </c>
      <c r="M123" s="143">
        <v>24</v>
      </c>
      <c r="N123" s="143">
        <v>24</v>
      </c>
      <c r="O123" s="143">
        <v>24</v>
      </c>
      <c r="P123" s="143">
        <v>24</v>
      </c>
      <c r="Q123" s="143">
        <v>24</v>
      </c>
      <c r="R123" s="143">
        <v>24</v>
      </c>
      <c r="S123" s="143">
        <v>24</v>
      </c>
      <c r="T123" s="143">
        <f>SUM(H123:S123)</f>
        <v>288</v>
      </c>
      <c r="U123" s="287">
        <f>T123/T124</f>
        <v>0.96</v>
      </c>
    </row>
    <row r="124" spans="2:21" ht="43.5" customHeight="1" x14ac:dyDescent="0.25">
      <c r="B124" s="92" t="s">
        <v>172</v>
      </c>
      <c r="C124" s="237" t="s">
        <v>173</v>
      </c>
      <c r="D124" s="237"/>
      <c r="E124" s="237"/>
      <c r="F124" s="173" t="s">
        <v>168</v>
      </c>
      <c r="G124" s="143">
        <v>300</v>
      </c>
      <c r="H124" s="143">
        <v>25</v>
      </c>
      <c r="I124" s="143">
        <v>25</v>
      </c>
      <c r="J124" s="143">
        <v>25</v>
      </c>
      <c r="K124" s="143">
        <v>25</v>
      </c>
      <c r="L124" s="143">
        <v>25</v>
      </c>
      <c r="M124" s="143">
        <v>25</v>
      </c>
      <c r="N124" s="143">
        <v>25</v>
      </c>
      <c r="O124" s="143">
        <v>25</v>
      </c>
      <c r="P124" s="143">
        <v>25</v>
      </c>
      <c r="Q124" s="143">
        <v>25</v>
      </c>
      <c r="R124" s="143">
        <v>25</v>
      </c>
      <c r="S124" s="143">
        <v>25</v>
      </c>
      <c r="T124" s="143">
        <f>SUM(H124:S124)</f>
        <v>300</v>
      </c>
      <c r="U124" s="287"/>
    </row>
    <row r="125" spans="2:21" ht="15.75" x14ac:dyDescent="0.25">
      <c r="B125" s="234" t="s">
        <v>46</v>
      </c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  <c r="S125" s="234"/>
      <c r="T125" s="234"/>
      <c r="U125" s="234"/>
    </row>
    <row r="126" spans="2:21" x14ac:dyDescent="0.25">
      <c r="B126" s="167" t="s">
        <v>29</v>
      </c>
      <c r="C126" s="235" t="s">
        <v>30</v>
      </c>
      <c r="D126" s="235"/>
      <c r="E126" s="235"/>
      <c r="F126" s="167" t="s">
        <v>20</v>
      </c>
      <c r="G126" s="167" t="s">
        <v>46</v>
      </c>
      <c r="H126" s="167" t="s">
        <v>31</v>
      </c>
      <c r="I126" s="167" t="s">
        <v>32</v>
      </c>
      <c r="J126" s="167" t="s">
        <v>33</v>
      </c>
      <c r="K126" s="167" t="s">
        <v>34</v>
      </c>
      <c r="L126" s="167" t="s">
        <v>35</v>
      </c>
      <c r="M126" s="167" t="s">
        <v>36</v>
      </c>
      <c r="N126" s="167" t="s">
        <v>37</v>
      </c>
      <c r="O126" s="167" t="s">
        <v>38</v>
      </c>
      <c r="P126" s="167" t="s">
        <v>39</v>
      </c>
      <c r="Q126" s="167" t="s">
        <v>40</v>
      </c>
      <c r="R126" s="167" t="s">
        <v>41</v>
      </c>
      <c r="S126" s="167" t="s">
        <v>42</v>
      </c>
      <c r="T126" s="167" t="s">
        <v>43</v>
      </c>
      <c r="U126" s="21" t="s">
        <v>44</v>
      </c>
    </row>
    <row r="127" spans="2:21" ht="58.5" customHeight="1" x14ac:dyDescent="0.25">
      <c r="B127" s="92" t="s">
        <v>170</v>
      </c>
      <c r="C127" s="237" t="s">
        <v>171</v>
      </c>
      <c r="D127" s="237"/>
      <c r="E127" s="237"/>
      <c r="F127" s="92" t="s">
        <v>168</v>
      </c>
      <c r="G127" s="143">
        <f>SUM(H127:S127)</f>
        <v>235</v>
      </c>
      <c r="H127" s="142">
        <v>0</v>
      </c>
      <c r="I127" s="142">
        <v>0</v>
      </c>
      <c r="J127" s="142">
        <v>0</v>
      </c>
      <c r="K127" s="144">
        <v>31</v>
      </c>
      <c r="L127" s="144">
        <v>30</v>
      </c>
      <c r="M127" s="142">
        <v>36</v>
      </c>
      <c r="N127" s="144">
        <v>37</v>
      </c>
      <c r="O127" s="144">
        <v>21</v>
      </c>
      <c r="P127" s="142">
        <v>19</v>
      </c>
      <c r="Q127" s="35">
        <v>17</v>
      </c>
      <c r="R127" s="35">
        <v>24</v>
      </c>
      <c r="S127" s="35">
        <v>20</v>
      </c>
      <c r="T127" s="143">
        <f>SUM(H127:S127)</f>
        <v>235</v>
      </c>
      <c r="U127" s="287">
        <f>T127/T128</f>
        <v>0.78333333333333333</v>
      </c>
    </row>
    <row r="128" spans="2:21" ht="58.5" customHeight="1" x14ac:dyDescent="0.25">
      <c r="B128" s="92" t="s">
        <v>172</v>
      </c>
      <c r="C128" s="237" t="s">
        <v>173</v>
      </c>
      <c r="D128" s="237"/>
      <c r="E128" s="237"/>
      <c r="F128" s="92" t="s">
        <v>168</v>
      </c>
      <c r="G128" s="143">
        <f>SUM(H128:S128)</f>
        <v>300</v>
      </c>
      <c r="H128" s="143">
        <v>25</v>
      </c>
      <c r="I128" s="143">
        <v>25</v>
      </c>
      <c r="J128" s="143">
        <v>25</v>
      </c>
      <c r="K128" s="143">
        <v>25</v>
      </c>
      <c r="L128" s="143">
        <v>25</v>
      </c>
      <c r="M128" s="143">
        <v>25</v>
      </c>
      <c r="N128" s="143">
        <v>25</v>
      </c>
      <c r="O128" s="143">
        <v>25</v>
      </c>
      <c r="P128" s="143">
        <v>25</v>
      </c>
      <c r="Q128" s="143">
        <v>25</v>
      </c>
      <c r="R128" s="143">
        <v>25</v>
      </c>
      <c r="S128" s="143">
        <v>25</v>
      </c>
      <c r="T128" s="143">
        <f>SUM(H128:S128)</f>
        <v>300</v>
      </c>
      <c r="U128" s="287"/>
    </row>
    <row r="129" spans="2:21" ht="18" x14ac:dyDescent="0.25">
      <c r="B129" s="285" t="s">
        <v>56</v>
      </c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</row>
    <row r="130" spans="2:21" ht="15" customHeight="1" x14ac:dyDescent="0.25">
      <c r="B130" s="286" t="s">
        <v>57</v>
      </c>
      <c r="C130" s="283" t="s">
        <v>30</v>
      </c>
      <c r="D130" s="283"/>
      <c r="E130" s="283"/>
      <c r="F130" s="235" t="s">
        <v>20</v>
      </c>
      <c r="G130" s="235" t="s">
        <v>58</v>
      </c>
      <c r="H130" s="283" t="s">
        <v>31</v>
      </c>
      <c r="I130" s="283" t="s">
        <v>32</v>
      </c>
      <c r="J130" s="283" t="s">
        <v>33</v>
      </c>
      <c r="K130" s="283" t="s">
        <v>34</v>
      </c>
      <c r="L130" s="283" t="s">
        <v>35</v>
      </c>
      <c r="M130" s="283" t="s">
        <v>36</v>
      </c>
      <c r="N130" s="283" t="s">
        <v>37</v>
      </c>
      <c r="O130" s="283" t="s">
        <v>38</v>
      </c>
      <c r="P130" s="283" t="s">
        <v>39</v>
      </c>
      <c r="Q130" s="283" t="s">
        <v>59</v>
      </c>
      <c r="R130" s="283" t="s">
        <v>41</v>
      </c>
      <c r="S130" s="283" t="s">
        <v>42</v>
      </c>
      <c r="T130" s="283" t="s">
        <v>43</v>
      </c>
      <c r="U130" s="284" t="s">
        <v>44</v>
      </c>
    </row>
    <row r="131" spans="2:21" x14ac:dyDescent="0.25">
      <c r="B131" s="286"/>
      <c r="C131" s="283"/>
      <c r="D131" s="283"/>
      <c r="E131" s="283"/>
      <c r="F131" s="235"/>
      <c r="G131" s="235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4"/>
    </row>
    <row r="132" spans="2:21" ht="69" customHeight="1" x14ac:dyDescent="0.25">
      <c r="B132" s="237" t="s">
        <v>178</v>
      </c>
      <c r="C132" s="237"/>
      <c r="D132" s="237"/>
      <c r="E132" s="237"/>
      <c r="F132" s="280" t="s">
        <v>25</v>
      </c>
      <c r="G132" s="22" t="s">
        <v>28</v>
      </c>
      <c r="H132" s="43">
        <v>20</v>
      </c>
      <c r="I132" s="43">
        <v>20</v>
      </c>
      <c r="J132" s="43">
        <v>20</v>
      </c>
      <c r="K132" s="43">
        <v>20</v>
      </c>
      <c r="L132" s="43">
        <v>20</v>
      </c>
      <c r="M132" s="43">
        <v>20</v>
      </c>
      <c r="N132" s="43">
        <v>20</v>
      </c>
      <c r="O132" s="43">
        <v>20</v>
      </c>
      <c r="P132" s="43">
        <v>20</v>
      </c>
      <c r="Q132" s="43">
        <v>20</v>
      </c>
      <c r="R132" s="43">
        <v>20</v>
      </c>
      <c r="S132" s="43">
        <v>20</v>
      </c>
      <c r="T132" s="70">
        <f t="shared" ref="T132:T143" si="14">SUM(H132:S132)</f>
        <v>240</v>
      </c>
      <c r="U132" s="281">
        <f>T133/T132</f>
        <v>1.1666666666666667</v>
      </c>
    </row>
    <row r="133" spans="2:21" ht="69" customHeight="1" x14ac:dyDescent="0.25">
      <c r="B133" s="237"/>
      <c r="C133" s="237"/>
      <c r="D133" s="237"/>
      <c r="E133" s="237"/>
      <c r="F133" s="280"/>
      <c r="G133" s="23" t="s">
        <v>46</v>
      </c>
      <c r="H133" s="74">
        <v>20</v>
      </c>
      <c r="I133" s="74">
        <v>20</v>
      </c>
      <c r="J133" s="74">
        <v>22</v>
      </c>
      <c r="K133" s="74">
        <v>25</v>
      </c>
      <c r="L133" s="74">
        <v>25</v>
      </c>
      <c r="M133" s="74">
        <v>29</v>
      </c>
      <c r="N133" s="74">
        <v>26</v>
      </c>
      <c r="O133" s="74">
        <v>24</v>
      </c>
      <c r="P133" s="74">
        <v>22</v>
      </c>
      <c r="Q133" s="35">
        <v>21</v>
      </c>
      <c r="R133" s="35">
        <v>22</v>
      </c>
      <c r="S133" s="35">
        <v>24</v>
      </c>
      <c r="T133" s="69">
        <f t="shared" si="14"/>
        <v>280</v>
      </c>
      <c r="U133" s="281"/>
    </row>
    <row r="134" spans="2:21" ht="40.5" customHeight="1" x14ac:dyDescent="0.25">
      <c r="B134" s="237" t="s">
        <v>179</v>
      </c>
      <c r="C134" s="237"/>
      <c r="D134" s="237"/>
      <c r="E134" s="237"/>
      <c r="F134" s="280" t="s">
        <v>83</v>
      </c>
      <c r="G134" s="22" t="s">
        <v>28</v>
      </c>
      <c r="H134" s="43">
        <v>24</v>
      </c>
      <c r="I134" s="43">
        <v>22</v>
      </c>
      <c r="J134" s="43">
        <v>47</v>
      </c>
      <c r="K134" s="43">
        <v>27</v>
      </c>
      <c r="L134" s="43">
        <v>30</v>
      </c>
      <c r="M134" s="43">
        <v>28</v>
      </c>
      <c r="N134" s="43">
        <v>18</v>
      </c>
      <c r="O134" s="43">
        <v>22</v>
      </c>
      <c r="P134" s="43">
        <v>30</v>
      </c>
      <c r="Q134" s="43">
        <v>30</v>
      </c>
      <c r="R134" s="43">
        <v>27</v>
      </c>
      <c r="S134" s="43">
        <v>28</v>
      </c>
      <c r="T134" s="70">
        <f t="shared" si="14"/>
        <v>333</v>
      </c>
      <c r="U134" s="281">
        <f>T135/T134</f>
        <v>0.85285285285285284</v>
      </c>
    </row>
    <row r="135" spans="2:21" s="24" customFormat="1" ht="40.5" customHeight="1" x14ac:dyDescent="0.2">
      <c r="B135" s="237"/>
      <c r="C135" s="237"/>
      <c r="D135" s="237"/>
      <c r="E135" s="237"/>
      <c r="F135" s="280"/>
      <c r="G135" s="23" t="s">
        <v>46</v>
      </c>
      <c r="H135" s="74">
        <v>19</v>
      </c>
      <c r="I135" s="74">
        <v>16</v>
      </c>
      <c r="J135" s="74">
        <v>47</v>
      </c>
      <c r="K135" s="74">
        <v>18</v>
      </c>
      <c r="L135" s="74">
        <v>28</v>
      </c>
      <c r="M135" s="58">
        <v>26</v>
      </c>
      <c r="N135" s="73">
        <v>21</v>
      </c>
      <c r="O135" s="73">
        <v>17</v>
      </c>
      <c r="P135" s="73">
        <v>17</v>
      </c>
      <c r="Q135" s="73">
        <v>26</v>
      </c>
      <c r="R135" s="73">
        <v>24</v>
      </c>
      <c r="S135" s="73">
        <v>25</v>
      </c>
      <c r="T135" s="69">
        <f t="shared" si="14"/>
        <v>284</v>
      </c>
      <c r="U135" s="281"/>
    </row>
    <row r="136" spans="2:21" s="24" customFormat="1" ht="40.5" customHeight="1" x14ac:dyDescent="0.2">
      <c r="B136" s="237" t="s">
        <v>180</v>
      </c>
      <c r="C136" s="237"/>
      <c r="D136" s="237"/>
      <c r="E136" s="237"/>
      <c r="F136" s="280" t="s">
        <v>77</v>
      </c>
      <c r="G136" s="22" t="s">
        <v>28</v>
      </c>
      <c r="H136" s="65">
        <v>7600</v>
      </c>
      <c r="I136" s="65">
        <v>7700</v>
      </c>
      <c r="J136" s="65">
        <v>7600</v>
      </c>
      <c r="K136" s="65">
        <v>7700</v>
      </c>
      <c r="L136" s="65">
        <v>7600</v>
      </c>
      <c r="M136" s="65">
        <v>7700</v>
      </c>
      <c r="N136" s="65">
        <v>7600</v>
      </c>
      <c r="O136" s="65">
        <v>7700</v>
      </c>
      <c r="P136" s="65">
        <v>7600</v>
      </c>
      <c r="Q136" s="65">
        <v>7700</v>
      </c>
      <c r="R136" s="65">
        <v>7600</v>
      </c>
      <c r="S136" s="65">
        <v>7700</v>
      </c>
      <c r="T136" s="70">
        <f t="shared" si="14"/>
        <v>91800</v>
      </c>
      <c r="U136" s="281">
        <f>T137/T136</f>
        <v>0.61600217864923745</v>
      </c>
    </row>
    <row r="137" spans="2:21" s="24" customFormat="1" ht="40.5" customHeight="1" x14ac:dyDescent="0.2">
      <c r="B137" s="237"/>
      <c r="C137" s="237"/>
      <c r="D137" s="237"/>
      <c r="E137" s="237"/>
      <c r="F137" s="280"/>
      <c r="G137" s="23" t="s">
        <v>46</v>
      </c>
      <c r="H137" s="72">
        <v>3284</v>
      </c>
      <c r="I137" s="72">
        <v>2565</v>
      </c>
      <c r="J137" s="72">
        <v>5463</v>
      </c>
      <c r="K137" s="59">
        <v>4001</v>
      </c>
      <c r="L137" s="59">
        <v>4211</v>
      </c>
      <c r="M137" s="59">
        <v>2615</v>
      </c>
      <c r="N137" s="99">
        <v>5590</v>
      </c>
      <c r="O137" s="99">
        <v>5652</v>
      </c>
      <c r="P137" s="88">
        <v>4691</v>
      </c>
      <c r="Q137" s="88">
        <v>6893</v>
      </c>
      <c r="R137" s="88">
        <v>5431</v>
      </c>
      <c r="S137" s="88">
        <v>6153</v>
      </c>
      <c r="T137" s="69">
        <f t="shared" si="14"/>
        <v>56549</v>
      </c>
      <c r="U137" s="281"/>
    </row>
    <row r="138" spans="2:21" s="24" customFormat="1" ht="40.5" customHeight="1" x14ac:dyDescent="0.2">
      <c r="B138" s="237" t="s">
        <v>181</v>
      </c>
      <c r="C138" s="237"/>
      <c r="D138" s="237"/>
      <c r="E138" s="237"/>
      <c r="F138" s="280" t="s">
        <v>63</v>
      </c>
      <c r="G138" s="22" t="s">
        <v>28</v>
      </c>
      <c r="H138" s="43">
        <v>200</v>
      </c>
      <c r="I138" s="43">
        <v>172</v>
      </c>
      <c r="J138" s="43">
        <v>200</v>
      </c>
      <c r="K138" s="43">
        <v>220</v>
      </c>
      <c r="L138" s="43">
        <v>228</v>
      </c>
      <c r="M138" s="43">
        <v>212</v>
      </c>
      <c r="N138" s="43">
        <v>220</v>
      </c>
      <c r="O138" s="43">
        <v>228</v>
      </c>
      <c r="P138" s="43">
        <v>220</v>
      </c>
      <c r="Q138" s="43">
        <v>220</v>
      </c>
      <c r="R138" s="43">
        <v>220</v>
      </c>
      <c r="S138" s="43">
        <v>220</v>
      </c>
      <c r="T138" s="43">
        <f t="shared" si="14"/>
        <v>2560</v>
      </c>
      <c r="U138" s="281">
        <f>T139/T138</f>
        <v>0.94062500000000004</v>
      </c>
    </row>
    <row r="139" spans="2:21" s="24" customFormat="1" ht="40.5" customHeight="1" x14ac:dyDescent="0.2">
      <c r="B139" s="237"/>
      <c r="C139" s="237"/>
      <c r="D139" s="237"/>
      <c r="E139" s="237"/>
      <c r="F139" s="280"/>
      <c r="G139" s="23" t="s">
        <v>46</v>
      </c>
      <c r="H139" s="57">
        <v>150</v>
      </c>
      <c r="I139" s="57">
        <v>95</v>
      </c>
      <c r="J139" s="57">
        <v>154</v>
      </c>
      <c r="K139" s="87">
        <v>127</v>
      </c>
      <c r="L139" s="57">
        <v>145</v>
      </c>
      <c r="M139" s="57">
        <v>219</v>
      </c>
      <c r="N139" s="88">
        <v>249</v>
      </c>
      <c r="O139" s="88">
        <v>290</v>
      </c>
      <c r="P139" s="88">
        <v>249</v>
      </c>
      <c r="Q139" s="88">
        <v>237</v>
      </c>
      <c r="R139" s="88">
        <v>247</v>
      </c>
      <c r="S139" s="88">
        <v>246</v>
      </c>
      <c r="T139" s="69">
        <f t="shared" si="14"/>
        <v>2408</v>
      </c>
      <c r="U139" s="281"/>
    </row>
    <row r="140" spans="2:21" s="24" customFormat="1" ht="40.5" customHeight="1" x14ac:dyDescent="0.2">
      <c r="B140" s="238" t="s">
        <v>182</v>
      </c>
      <c r="C140" s="238"/>
      <c r="D140" s="238"/>
      <c r="E140" s="238"/>
      <c r="F140" s="280" t="s">
        <v>174</v>
      </c>
      <c r="G140" s="22" t="s">
        <v>28</v>
      </c>
      <c r="H140" s="157">
        <v>14</v>
      </c>
      <c r="I140" s="157">
        <v>20</v>
      </c>
      <c r="J140" s="157">
        <v>22</v>
      </c>
      <c r="K140" s="157">
        <v>26</v>
      </c>
      <c r="L140" s="157">
        <v>21</v>
      </c>
      <c r="M140" s="157">
        <v>26</v>
      </c>
      <c r="N140" s="157">
        <v>22</v>
      </c>
      <c r="O140" s="157">
        <v>26</v>
      </c>
      <c r="P140" s="157">
        <v>22</v>
      </c>
      <c r="Q140" s="157">
        <v>25</v>
      </c>
      <c r="R140" s="157">
        <v>20</v>
      </c>
      <c r="S140" s="157">
        <v>16</v>
      </c>
      <c r="T140" s="43">
        <f t="shared" si="14"/>
        <v>260</v>
      </c>
      <c r="U140" s="281">
        <f>T141/T140</f>
        <v>0.80769230769230771</v>
      </c>
    </row>
    <row r="141" spans="2:21" s="24" customFormat="1" ht="40.5" customHeight="1" x14ac:dyDescent="0.2">
      <c r="B141" s="238"/>
      <c r="C141" s="238"/>
      <c r="D141" s="238"/>
      <c r="E141" s="238"/>
      <c r="F141" s="280"/>
      <c r="G141" s="23" t="s">
        <v>46</v>
      </c>
      <c r="H141" s="57">
        <v>17</v>
      </c>
      <c r="I141" s="57">
        <v>14</v>
      </c>
      <c r="J141" s="57">
        <v>16</v>
      </c>
      <c r="K141" s="58">
        <v>22</v>
      </c>
      <c r="L141" s="58">
        <v>14</v>
      </c>
      <c r="M141" s="58">
        <v>20</v>
      </c>
      <c r="N141" s="88">
        <v>17</v>
      </c>
      <c r="O141" s="99">
        <v>14</v>
      </c>
      <c r="P141" s="88">
        <v>18</v>
      </c>
      <c r="Q141" s="88">
        <v>15</v>
      </c>
      <c r="R141" s="88">
        <v>23</v>
      </c>
      <c r="S141" s="88">
        <v>20</v>
      </c>
      <c r="T141" s="69">
        <f t="shared" si="14"/>
        <v>210</v>
      </c>
      <c r="U141" s="281"/>
    </row>
    <row r="142" spans="2:21" s="24" customFormat="1" ht="40.5" customHeight="1" x14ac:dyDescent="0.2">
      <c r="B142" s="238" t="s">
        <v>183</v>
      </c>
      <c r="C142" s="238"/>
      <c r="D142" s="238"/>
      <c r="E142" s="238"/>
      <c r="F142" s="280" t="s">
        <v>99</v>
      </c>
      <c r="G142" s="22" t="s">
        <v>28</v>
      </c>
      <c r="H142" s="43">
        <v>16</v>
      </c>
      <c r="I142" s="43">
        <v>16</v>
      </c>
      <c r="J142" s="43">
        <v>16</v>
      </c>
      <c r="K142" s="43">
        <v>16</v>
      </c>
      <c r="L142" s="43">
        <v>16</v>
      </c>
      <c r="M142" s="43">
        <v>16</v>
      </c>
      <c r="N142" s="43">
        <v>16</v>
      </c>
      <c r="O142" s="43">
        <v>16</v>
      </c>
      <c r="P142" s="43">
        <v>16</v>
      </c>
      <c r="Q142" s="43">
        <v>16</v>
      </c>
      <c r="R142" s="43">
        <v>16</v>
      </c>
      <c r="S142" s="43">
        <v>16</v>
      </c>
      <c r="T142" s="43">
        <f t="shared" si="14"/>
        <v>192</v>
      </c>
      <c r="U142" s="281">
        <f>T143/T142</f>
        <v>1.0208333333333333</v>
      </c>
    </row>
    <row r="143" spans="2:21" s="24" customFormat="1" ht="40.5" customHeight="1" x14ac:dyDescent="0.2">
      <c r="B143" s="238"/>
      <c r="C143" s="238"/>
      <c r="D143" s="238"/>
      <c r="E143" s="238"/>
      <c r="F143" s="280"/>
      <c r="G143" s="23" t="s">
        <v>46</v>
      </c>
      <c r="H143" s="68">
        <v>0</v>
      </c>
      <c r="I143" s="68">
        <v>0</v>
      </c>
      <c r="J143" s="68">
        <v>18</v>
      </c>
      <c r="K143" s="57">
        <v>9</v>
      </c>
      <c r="L143" s="57">
        <v>19</v>
      </c>
      <c r="M143" s="57">
        <v>20</v>
      </c>
      <c r="N143" s="99">
        <v>27</v>
      </c>
      <c r="O143" s="99">
        <v>31</v>
      </c>
      <c r="P143" s="88">
        <v>24</v>
      </c>
      <c r="Q143" s="88">
        <v>16</v>
      </c>
      <c r="R143" s="88">
        <v>16</v>
      </c>
      <c r="S143" s="88">
        <v>16</v>
      </c>
      <c r="T143" s="69">
        <f t="shared" si="14"/>
        <v>196</v>
      </c>
      <c r="U143" s="281"/>
    </row>
    <row r="144" spans="2:21" s="24" customFormat="1" ht="40.5" customHeight="1" x14ac:dyDescent="0.2">
      <c r="B144" s="228" t="s">
        <v>161</v>
      </c>
      <c r="C144" s="228"/>
      <c r="D144" s="228"/>
      <c r="E144" s="228"/>
      <c r="F144" s="228"/>
      <c r="G144" s="93" t="s">
        <v>28</v>
      </c>
      <c r="H144" s="89">
        <f>SUM(H132,H134,H136,H138,H140,H142)</f>
        <v>7874</v>
      </c>
      <c r="I144" s="89">
        <f t="shared" ref="I144:S145" si="15">SUM(I132,I134,I136,I138,I140,I142)</f>
        <v>7950</v>
      </c>
      <c r="J144" s="89">
        <f t="shared" si="15"/>
        <v>7905</v>
      </c>
      <c r="K144" s="89">
        <f t="shared" si="15"/>
        <v>8009</v>
      </c>
      <c r="L144" s="89">
        <f t="shared" si="15"/>
        <v>7915</v>
      </c>
      <c r="M144" s="89">
        <f t="shared" si="15"/>
        <v>8002</v>
      </c>
      <c r="N144" s="89">
        <f t="shared" si="15"/>
        <v>7896</v>
      </c>
      <c r="O144" s="89">
        <f t="shared" si="15"/>
        <v>8012</v>
      </c>
      <c r="P144" s="89">
        <f t="shared" si="15"/>
        <v>7908</v>
      </c>
      <c r="Q144" s="89">
        <f t="shared" si="15"/>
        <v>8011</v>
      </c>
      <c r="R144" s="89">
        <f t="shared" si="15"/>
        <v>7903</v>
      </c>
      <c r="S144" s="89">
        <f t="shared" si="15"/>
        <v>8000</v>
      </c>
      <c r="T144" s="89">
        <f>SUM(H144:S144)</f>
        <v>95385</v>
      </c>
      <c r="U144" s="282">
        <f>T145/T144</f>
        <v>0.62826440215966872</v>
      </c>
    </row>
    <row r="145" spans="1:130" s="24" customFormat="1" ht="40.5" customHeight="1" x14ac:dyDescent="0.2">
      <c r="B145" s="228"/>
      <c r="C145" s="228"/>
      <c r="D145" s="228"/>
      <c r="E145" s="228"/>
      <c r="F145" s="228"/>
      <c r="G145" s="94" t="s">
        <v>46</v>
      </c>
      <c r="H145" s="90">
        <f>SUM(H133,H135,H137,H139,H141,H143)</f>
        <v>3490</v>
      </c>
      <c r="I145" s="90">
        <f>SUM(I133,I135,I137,I139,I141,I143)</f>
        <v>2710</v>
      </c>
      <c r="J145" s="90">
        <f>SUM(J133,J135,J137,J139,J141,J143)</f>
        <v>5720</v>
      </c>
      <c r="K145" s="90">
        <f>SUM(K133,K135,K137,K139,K141,K143)</f>
        <v>4202</v>
      </c>
      <c r="L145" s="90">
        <f>SUM(L133,L135,L137,L139,L141,L143)</f>
        <v>4442</v>
      </c>
      <c r="M145" s="90">
        <f>SUM(M133,M135,M137,M139,M141,M143)</f>
        <v>2929</v>
      </c>
      <c r="N145" s="90">
        <f t="shared" si="15"/>
        <v>5930</v>
      </c>
      <c r="O145" s="90">
        <f t="shared" si="15"/>
        <v>6028</v>
      </c>
      <c r="P145" s="90">
        <f t="shared" si="15"/>
        <v>5021</v>
      </c>
      <c r="Q145" s="90">
        <f t="shared" si="15"/>
        <v>7208</v>
      </c>
      <c r="R145" s="90">
        <f t="shared" si="15"/>
        <v>5763</v>
      </c>
      <c r="S145" s="90">
        <f t="shared" si="15"/>
        <v>6484</v>
      </c>
      <c r="T145" s="91">
        <f>SUM(H145:S145)</f>
        <v>59927</v>
      </c>
      <c r="U145" s="282"/>
    </row>
    <row r="146" spans="1:130" ht="62.25" customHeight="1" x14ac:dyDescent="0.25">
      <c r="B146" s="259" t="s">
        <v>157</v>
      </c>
      <c r="C146" s="259"/>
      <c r="D146" s="259"/>
      <c r="E146" s="259"/>
      <c r="F146" s="259"/>
      <c r="G146" s="259"/>
      <c r="H146" s="259"/>
      <c r="I146" s="259"/>
      <c r="J146" s="259"/>
      <c r="K146" s="259"/>
      <c r="L146" s="259"/>
      <c r="M146" s="259"/>
      <c r="N146" s="259"/>
      <c r="O146" s="259"/>
      <c r="P146" s="259"/>
      <c r="Q146" s="259"/>
      <c r="R146" s="259"/>
      <c r="S146" s="259"/>
      <c r="T146" s="259"/>
      <c r="U146" s="259"/>
    </row>
    <row r="147" spans="1:130" ht="27.75" customHeight="1" x14ac:dyDescent="0.25">
      <c r="B147" s="278" t="s">
        <v>139</v>
      </c>
      <c r="C147" s="278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</row>
    <row r="148" spans="1:130" ht="30" customHeight="1" x14ac:dyDescent="0.25">
      <c r="B148" s="164" t="s">
        <v>18</v>
      </c>
      <c r="C148" s="221" t="s">
        <v>19</v>
      </c>
      <c r="D148" s="221"/>
      <c r="E148" s="221"/>
      <c r="F148" s="164" t="s">
        <v>20</v>
      </c>
      <c r="G148" s="164" t="s">
        <v>21</v>
      </c>
      <c r="H148" s="221" t="s">
        <v>213</v>
      </c>
      <c r="I148" s="221"/>
      <c r="J148" s="221"/>
      <c r="K148" s="221"/>
      <c r="L148" s="221"/>
      <c r="M148" s="221"/>
      <c r="N148" s="221"/>
      <c r="O148" s="221" t="s">
        <v>23</v>
      </c>
      <c r="P148" s="221"/>
      <c r="Q148" s="221"/>
      <c r="R148" s="221"/>
      <c r="S148" s="221"/>
      <c r="T148" s="221" t="s">
        <v>24</v>
      </c>
      <c r="U148" s="221"/>
    </row>
    <row r="149" spans="1:130" ht="46.5" customHeight="1" x14ac:dyDescent="0.25">
      <c r="B149" s="171" t="s">
        <v>145</v>
      </c>
      <c r="C149" s="274" t="s">
        <v>140</v>
      </c>
      <c r="D149" s="274"/>
      <c r="E149" s="274"/>
      <c r="F149" s="171" t="s">
        <v>83</v>
      </c>
      <c r="G149" s="171" t="s">
        <v>26</v>
      </c>
      <c r="H149" s="272" t="s">
        <v>125</v>
      </c>
      <c r="I149" s="272"/>
      <c r="J149" s="272"/>
      <c r="K149" s="272"/>
      <c r="L149" s="272"/>
      <c r="M149" s="272"/>
      <c r="N149" s="272"/>
      <c r="O149" s="272" t="s">
        <v>49</v>
      </c>
      <c r="P149" s="272"/>
      <c r="Q149" s="272"/>
      <c r="R149" s="272"/>
      <c r="S149" s="272"/>
      <c r="T149" s="279">
        <v>0</v>
      </c>
      <c r="U149" s="279"/>
    </row>
    <row r="150" spans="1:130" ht="15.75" x14ac:dyDescent="0.25">
      <c r="B150" s="220" t="s">
        <v>28</v>
      </c>
      <c r="C150" s="220"/>
      <c r="D150" s="220"/>
      <c r="E150" s="220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220"/>
      <c r="R150" s="220"/>
      <c r="S150" s="220"/>
      <c r="T150" s="220"/>
      <c r="U150" s="220"/>
    </row>
    <row r="151" spans="1:130" x14ac:dyDescent="0.25">
      <c r="B151" s="175" t="s">
        <v>29</v>
      </c>
      <c r="C151" s="276" t="s">
        <v>30</v>
      </c>
      <c r="D151" s="276"/>
      <c r="E151" s="276"/>
      <c r="F151" s="175" t="s">
        <v>20</v>
      </c>
      <c r="G151" s="175" t="s">
        <v>28</v>
      </c>
      <c r="H151" s="175" t="s">
        <v>31</v>
      </c>
      <c r="I151" s="175" t="s">
        <v>32</v>
      </c>
      <c r="J151" s="175" t="s">
        <v>33</v>
      </c>
      <c r="K151" s="175" t="s">
        <v>34</v>
      </c>
      <c r="L151" s="175" t="s">
        <v>35</v>
      </c>
      <c r="M151" s="175" t="s">
        <v>36</v>
      </c>
      <c r="N151" s="175" t="s">
        <v>37</v>
      </c>
      <c r="O151" s="175" t="s">
        <v>38</v>
      </c>
      <c r="P151" s="175" t="s">
        <v>39</v>
      </c>
      <c r="Q151" s="175" t="s">
        <v>40</v>
      </c>
      <c r="R151" s="175" t="s">
        <v>41</v>
      </c>
      <c r="S151" s="175" t="s">
        <v>42</v>
      </c>
      <c r="T151" s="175" t="s">
        <v>43</v>
      </c>
      <c r="U151" s="175" t="s">
        <v>44</v>
      </c>
    </row>
    <row r="152" spans="1:130" ht="47.25" customHeight="1" x14ac:dyDescent="0.25">
      <c r="B152" s="53" t="s">
        <v>143</v>
      </c>
      <c r="C152" s="277" t="s">
        <v>141</v>
      </c>
      <c r="D152" s="277"/>
      <c r="E152" s="277"/>
      <c r="F152" s="53" t="s">
        <v>83</v>
      </c>
      <c r="G152" s="127">
        <f>T152</f>
        <v>321055.19999999995</v>
      </c>
      <c r="H152" s="145">
        <v>26769.600000000002</v>
      </c>
      <c r="I152" s="145">
        <v>26751.600000000002</v>
      </c>
      <c r="J152" s="145">
        <v>26751.600000000002</v>
      </c>
      <c r="K152" s="145">
        <v>26751.600000000002</v>
      </c>
      <c r="L152" s="145">
        <v>26751.600000000002</v>
      </c>
      <c r="M152" s="145">
        <v>26751.600000000002</v>
      </c>
      <c r="N152" s="145">
        <v>26751.600000000002</v>
      </c>
      <c r="O152" s="145">
        <v>26751.600000000002</v>
      </c>
      <c r="P152" s="145">
        <v>26769.600000000002</v>
      </c>
      <c r="Q152" s="145">
        <v>26751.600000000002</v>
      </c>
      <c r="R152" s="145">
        <v>26751.600000000002</v>
      </c>
      <c r="S152" s="145">
        <v>26751.600000000002</v>
      </c>
      <c r="T152" s="127">
        <f>SUM(H152:S152)</f>
        <v>321055.19999999995</v>
      </c>
      <c r="U152" s="249">
        <f>T152/T153</f>
        <v>0.89999999999999991</v>
      </c>
    </row>
    <row r="153" spans="1:130" s="11" customFormat="1" ht="47.25" customHeight="1" x14ac:dyDescent="0.25">
      <c r="A153"/>
      <c r="B153" s="53" t="s">
        <v>144</v>
      </c>
      <c r="C153" s="277" t="s">
        <v>142</v>
      </c>
      <c r="D153" s="277"/>
      <c r="E153" s="277"/>
      <c r="F153" s="53" t="s">
        <v>83</v>
      </c>
      <c r="G153" s="127">
        <f>T153</f>
        <v>356728</v>
      </c>
      <c r="H153" s="145">
        <v>29744</v>
      </c>
      <c r="I153" s="145">
        <v>29724</v>
      </c>
      <c r="J153" s="145">
        <v>29724</v>
      </c>
      <c r="K153" s="145">
        <v>29724</v>
      </c>
      <c r="L153" s="145">
        <v>29724</v>
      </c>
      <c r="M153" s="145">
        <v>29724</v>
      </c>
      <c r="N153" s="145">
        <v>29724</v>
      </c>
      <c r="O153" s="145">
        <v>29724</v>
      </c>
      <c r="P153" s="145">
        <v>29744</v>
      </c>
      <c r="Q153" s="145">
        <v>29724</v>
      </c>
      <c r="R153" s="145">
        <v>29724</v>
      </c>
      <c r="S153" s="145">
        <v>29724</v>
      </c>
      <c r="T153" s="127">
        <f>SUM(H153:S153)</f>
        <v>356728</v>
      </c>
      <c r="U153" s="249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</row>
    <row r="154" spans="1:130" s="11" customFormat="1" ht="15.75" x14ac:dyDescent="0.25">
      <c r="A154"/>
      <c r="B154" s="220" t="s">
        <v>46</v>
      </c>
      <c r="C154" s="220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</row>
    <row r="155" spans="1:130" ht="42.75" customHeight="1" x14ac:dyDescent="0.25">
      <c r="B155" s="171" t="str">
        <f>B152</f>
        <v>GCA</v>
      </c>
      <c r="C155" s="274" t="str">
        <f>C152</f>
        <v>Gestiones comerciales atendidas</v>
      </c>
      <c r="D155" s="274"/>
      <c r="E155" s="274"/>
      <c r="F155" s="171" t="s">
        <v>83</v>
      </c>
      <c r="G155" s="141">
        <f>T155</f>
        <v>390509</v>
      </c>
      <c r="H155" s="147">
        <f>H160+H162+H164+H166+H168+H170+H172+H174+H176+H178+H180+H182+H184+H186+H188+H190</f>
        <v>39862</v>
      </c>
      <c r="I155" s="147">
        <f>I160+I162+I164+I166+I170+I172+I174+I176+I178+I180+I182+I184+I186+I188+I190</f>
        <v>28709</v>
      </c>
      <c r="J155" s="147">
        <f>J160+J162+J164+J166+J168+J170+J172+J174+J176+J178+J180+J182+J184+J186+J188+J190</f>
        <v>33376</v>
      </c>
      <c r="K155" s="147">
        <f>K160+K162+K164+K166+K168+K170+K172+K174+K176+K178+K180+K182+K184+K186+K188+K190</f>
        <v>32458</v>
      </c>
      <c r="L155" s="147">
        <f>L160+L162+L164+L166+L170+L172+L174+L176+L178+L180+L182+L184+L186+L188+L190</f>
        <v>31119</v>
      </c>
      <c r="M155" s="147">
        <f>M160+M162+M164+M166+M168+M170+M172+M174+M176+M178+M180+M182+M184+M186+M188+M190</f>
        <v>32000</v>
      </c>
      <c r="N155" s="142">
        <f>N160+N162+N164+N166+N168+N170+N172+N174+N176+N178+N180+N182+N184+N186+N188+N190</f>
        <v>36713</v>
      </c>
      <c r="O155" s="147">
        <f>O160+O162+O164+O166+O168+O170+O172+O174+O176+O178+O180+O182+O184+O186+O188+O190</f>
        <v>30287</v>
      </c>
      <c r="P155" s="147">
        <f t="shared" ref="P155:Q155" si="16">P160+P162+P164+P166+P168+P170+P172+P174+P176+P178+P180+P182+P184+P186+P188+P190</f>
        <v>23393</v>
      </c>
      <c r="Q155" s="142">
        <f t="shared" si="16"/>
        <v>31380</v>
      </c>
      <c r="R155" s="147">
        <f>R160+R162+R164+R166+R168+R170+R172+R174+R176+R178+R180+R182+R184+R186+R188+R190</f>
        <v>31402</v>
      </c>
      <c r="S155" s="147">
        <f>S160+S162+S164+S166+S170+S172+S174+S176+S178+S180+S182+S184+S186+S188+S190</f>
        <v>39810</v>
      </c>
      <c r="T155" s="146">
        <f>SUM(H155:S155)</f>
        <v>390509</v>
      </c>
      <c r="U155" s="249">
        <f>T155/T156</f>
        <v>1.0946967998026507</v>
      </c>
    </row>
    <row r="156" spans="1:130" ht="42.75" customHeight="1" x14ac:dyDescent="0.25">
      <c r="B156" s="171" t="str">
        <f>B153</f>
        <v>GCP</v>
      </c>
      <c r="C156" s="274" t="str">
        <f>C153</f>
        <v>Gestiones comerciales programadas</v>
      </c>
      <c r="D156" s="274"/>
      <c r="E156" s="274"/>
      <c r="F156" s="171" t="s">
        <v>83</v>
      </c>
      <c r="G156" s="141">
        <f>T156</f>
        <v>356728</v>
      </c>
      <c r="H156" s="147">
        <f>H153</f>
        <v>29744</v>
      </c>
      <c r="I156" s="147">
        <f t="shared" ref="I156:S156" si="17">I153</f>
        <v>29724</v>
      </c>
      <c r="J156" s="147">
        <f t="shared" si="17"/>
        <v>29724</v>
      </c>
      <c r="K156" s="147">
        <f t="shared" si="17"/>
        <v>29724</v>
      </c>
      <c r="L156" s="147">
        <f t="shared" si="17"/>
        <v>29724</v>
      </c>
      <c r="M156" s="147">
        <f t="shared" si="17"/>
        <v>29724</v>
      </c>
      <c r="N156" s="147">
        <f t="shared" si="17"/>
        <v>29724</v>
      </c>
      <c r="O156" s="147">
        <f t="shared" si="17"/>
        <v>29724</v>
      </c>
      <c r="P156" s="147">
        <f t="shared" si="17"/>
        <v>29744</v>
      </c>
      <c r="Q156" s="147">
        <f t="shared" si="17"/>
        <v>29724</v>
      </c>
      <c r="R156" s="147">
        <f t="shared" si="17"/>
        <v>29724</v>
      </c>
      <c r="S156" s="147">
        <f t="shared" si="17"/>
        <v>29724</v>
      </c>
      <c r="T156" s="142">
        <f>SUM(H156:S156)</f>
        <v>356728</v>
      </c>
      <c r="U156" s="249"/>
    </row>
    <row r="157" spans="1:130" ht="18" x14ac:dyDescent="0.25">
      <c r="B157" s="250" t="s">
        <v>56</v>
      </c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S157" s="250"/>
      <c r="T157" s="250"/>
      <c r="U157" s="250"/>
    </row>
    <row r="158" spans="1:130" ht="39.75" customHeight="1" x14ac:dyDescent="0.25">
      <c r="B158" s="275" t="s">
        <v>30</v>
      </c>
      <c r="C158" s="275"/>
      <c r="D158" s="275"/>
      <c r="E158" s="275"/>
      <c r="F158" s="175" t="s">
        <v>20</v>
      </c>
      <c r="G158" s="175" t="s">
        <v>58</v>
      </c>
      <c r="H158" s="174" t="s">
        <v>31</v>
      </c>
      <c r="I158" s="174" t="s">
        <v>32</v>
      </c>
      <c r="J158" s="174" t="s">
        <v>33</v>
      </c>
      <c r="K158" s="174" t="s">
        <v>34</v>
      </c>
      <c r="L158" s="174" t="s">
        <v>35</v>
      </c>
      <c r="M158" s="174" t="s">
        <v>36</v>
      </c>
      <c r="N158" s="174" t="s">
        <v>37</v>
      </c>
      <c r="O158" s="174" t="s">
        <v>38</v>
      </c>
      <c r="P158" s="174" t="s">
        <v>39</v>
      </c>
      <c r="Q158" s="174" t="s">
        <v>59</v>
      </c>
      <c r="R158" s="174" t="s">
        <v>41</v>
      </c>
      <c r="S158" s="174" t="s">
        <v>42</v>
      </c>
      <c r="T158" s="174" t="s">
        <v>43</v>
      </c>
      <c r="U158" s="181" t="s">
        <v>44</v>
      </c>
    </row>
    <row r="159" spans="1:130" ht="37.5" customHeight="1" x14ac:dyDescent="0.25">
      <c r="B159" s="225" t="s">
        <v>238</v>
      </c>
      <c r="C159" s="225"/>
      <c r="D159" s="225"/>
      <c r="E159" s="225"/>
      <c r="F159" s="272" t="s">
        <v>79</v>
      </c>
      <c r="G159" s="12" t="s">
        <v>28</v>
      </c>
      <c r="H159" s="98">
        <v>250</v>
      </c>
      <c r="I159" s="98">
        <v>250</v>
      </c>
      <c r="J159" s="98">
        <v>250</v>
      </c>
      <c r="K159" s="98">
        <v>250</v>
      </c>
      <c r="L159" s="98">
        <v>250</v>
      </c>
      <c r="M159" s="98">
        <v>250</v>
      </c>
      <c r="N159" s="98">
        <v>250</v>
      </c>
      <c r="O159" s="98">
        <v>250</v>
      </c>
      <c r="P159" s="98">
        <v>250</v>
      </c>
      <c r="Q159" s="98">
        <v>250</v>
      </c>
      <c r="R159" s="98">
        <v>250</v>
      </c>
      <c r="S159" s="98">
        <v>250</v>
      </c>
      <c r="T159" s="34">
        <f>SUM(H159:S159)</f>
        <v>3000</v>
      </c>
      <c r="U159" s="247">
        <f>T160/T159*1</f>
        <v>1.1766666666666667</v>
      </c>
    </row>
    <row r="160" spans="1:130" ht="37.5" customHeight="1" x14ac:dyDescent="0.25">
      <c r="B160" s="225"/>
      <c r="C160" s="225"/>
      <c r="D160" s="225"/>
      <c r="E160" s="225"/>
      <c r="F160" s="272"/>
      <c r="G160" s="13" t="s">
        <v>46</v>
      </c>
      <c r="H160" s="74">
        <v>248</v>
      </c>
      <c r="I160" s="74">
        <v>435</v>
      </c>
      <c r="J160" s="74">
        <v>471</v>
      </c>
      <c r="K160" s="38">
        <v>653</v>
      </c>
      <c r="L160" s="38">
        <v>309</v>
      </c>
      <c r="M160" s="38">
        <v>232</v>
      </c>
      <c r="N160" s="78">
        <v>181</v>
      </c>
      <c r="O160" s="78">
        <v>201</v>
      </c>
      <c r="P160" s="78">
        <v>178</v>
      </c>
      <c r="Q160" s="38">
        <v>171</v>
      </c>
      <c r="R160" s="38">
        <v>223</v>
      </c>
      <c r="S160" s="38">
        <v>228</v>
      </c>
      <c r="T160" s="38">
        <f t="shared" ref="T160:T191" si="18">SUM(H160:S160)</f>
        <v>3530</v>
      </c>
      <c r="U160" s="247"/>
    </row>
    <row r="161" spans="2:21" ht="37.5" customHeight="1" x14ac:dyDescent="0.25">
      <c r="B161" s="225" t="s">
        <v>199</v>
      </c>
      <c r="C161" s="225"/>
      <c r="D161" s="225"/>
      <c r="E161" s="225"/>
      <c r="F161" s="272" t="s">
        <v>85</v>
      </c>
      <c r="G161" s="12" t="s">
        <v>28</v>
      </c>
      <c r="H161" s="34">
        <v>350</v>
      </c>
      <c r="I161" s="34">
        <v>350</v>
      </c>
      <c r="J161" s="34">
        <v>350</v>
      </c>
      <c r="K161" s="34">
        <v>350</v>
      </c>
      <c r="L161" s="34">
        <v>350</v>
      </c>
      <c r="M161" s="34">
        <v>350</v>
      </c>
      <c r="N161" s="34">
        <v>350</v>
      </c>
      <c r="O161" s="34">
        <v>350</v>
      </c>
      <c r="P161" s="34">
        <v>350</v>
      </c>
      <c r="Q161" s="34">
        <v>350</v>
      </c>
      <c r="R161" s="34">
        <v>350</v>
      </c>
      <c r="S161" s="34">
        <v>350</v>
      </c>
      <c r="T161" s="34">
        <f t="shared" si="18"/>
        <v>4200</v>
      </c>
      <c r="U161" s="247">
        <f t="shared" ref="U161" si="19">T162/T161*1</f>
        <v>2.2061904761904763</v>
      </c>
    </row>
    <row r="162" spans="2:21" ht="37.5" customHeight="1" x14ac:dyDescent="0.25">
      <c r="B162" s="225"/>
      <c r="C162" s="225"/>
      <c r="D162" s="225"/>
      <c r="E162" s="225"/>
      <c r="F162" s="272"/>
      <c r="G162" s="13" t="s">
        <v>46</v>
      </c>
      <c r="H162" s="74">
        <v>350</v>
      </c>
      <c r="I162" s="74">
        <v>683</v>
      </c>
      <c r="J162" s="74">
        <v>779</v>
      </c>
      <c r="K162" s="38">
        <v>907</v>
      </c>
      <c r="L162" s="38">
        <v>763</v>
      </c>
      <c r="M162" s="38">
        <v>926</v>
      </c>
      <c r="N162" s="38">
        <v>882</v>
      </c>
      <c r="O162" s="38">
        <v>880</v>
      </c>
      <c r="P162" s="38">
        <v>699</v>
      </c>
      <c r="Q162" s="38">
        <v>763</v>
      </c>
      <c r="R162" s="38">
        <v>898</v>
      </c>
      <c r="S162" s="38">
        <v>736</v>
      </c>
      <c r="T162" s="38">
        <f>SUM(H162:S162)</f>
        <v>9266</v>
      </c>
      <c r="U162" s="247"/>
    </row>
    <row r="163" spans="2:21" ht="37.5" customHeight="1" x14ac:dyDescent="0.25">
      <c r="B163" s="225" t="s">
        <v>239</v>
      </c>
      <c r="C163" s="225"/>
      <c r="D163" s="225"/>
      <c r="E163" s="225"/>
      <c r="F163" s="272" t="s">
        <v>86</v>
      </c>
      <c r="G163" s="12" t="s">
        <v>28</v>
      </c>
      <c r="H163" s="34">
        <v>1210</v>
      </c>
      <c r="I163" s="34">
        <v>1210</v>
      </c>
      <c r="J163" s="34">
        <v>1210</v>
      </c>
      <c r="K163" s="34">
        <v>1210</v>
      </c>
      <c r="L163" s="34">
        <v>1210</v>
      </c>
      <c r="M163" s="34">
        <v>1210</v>
      </c>
      <c r="N163" s="34">
        <v>1210</v>
      </c>
      <c r="O163" s="34">
        <v>1210</v>
      </c>
      <c r="P163" s="34">
        <v>1210</v>
      </c>
      <c r="Q163" s="34">
        <v>1210</v>
      </c>
      <c r="R163" s="34">
        <v>1210</v>
      </c>
      <c r="S163" s="34">
        <v>1210</v>
      </c>
      <c r="T163" s="34">
        <f t="shared" si="18"/>
        <v>14520</v>
      </c>
      <c r="U163" s="247">
        <f t="shared" ref="U163" si="20">T164/T163*1</f>
        <v>0.89146005509641868</v>
      </c>
    </row>
    <row r="164" spans="2:21" ht="37.5" customHeight="1" x14ac:dyDescent="0.25">
      <c r="B164" s="225"/>
      <c r="C164" s="225"/>
      <c r="D164" s="225"/>
      <c r="E164" s="225"/>
      <c r="F164" s="272"/>
      <c r="G164" s="13" t="s">
        <v>46</v>
      </c>
      <c r="H164" s="74">
        <v>1390</v>
      </c>
      <c r="I164" s="74">
        <v>1171</v>
      </c>
      <c r="J164" s="74">
        <v>1053</v>
      </c>
      <c r="K164" s="38">
        <v>1110</v>
      </c>
      <c r="L164" s="38">
        <v>1021</v>
      </c>
      <c r="M164" s="38">
        <v>1053</v>
      </c>
      <c r="N164" s="78">
        <v>1107</v>
      </c>
      <c r="O164" s="78">
        <v>1081</v>
      </c>
      <c r="P164" s="78">
        <v>779</v>
      </c>
      <c r="Q164" s="38">
        <v>856</v>
      </c>
      <c r="R164" s="38">
        <v>1091</v>
      </c>
      <c r="S164" s="38">
        <v>1232</v>
      </c>
      <c r="T164" s="38">
        <f t="shared" si="18"/>
        <v>12944</v>
      </c>
      <c r="U164" s="247"/>
    </row>
    <row r="165" spans="2:21" ht="37.5" customHeight="1" x14ac:dyDescent="0.25">
      <c r="B165" s="225" t="s">
        <v>200</v>
      </c>
      <c r="C165" s="225"/>
      <c r="D165" s="225"/>
      <c r="E165" s="225"/>
      <c r="F165" s="272" t="s">
        <v>82</v>
      </c>
      <c r="G165" s="12" t="s">
        <v>28</v>
      </c>
      <c r="H165" s="34">
        <v>460</v>
      </c>
      <c r="I165" s="34">
        <v>460</v>
      </c>
      <c r="J165" s="34">
        <v>460</v>
      </c>
      <c r="K165" s="34">
        <v>460</v>
      </c>
      <c r="L165" s="34">
        <v>460</v>
      </c>
      <c r="M165" s="34">
        <v>460</v>
      </c>
      <c r="N165" s="34">
        <v>460</v>
      </c>
      <c r="O165" s="34">
        <v>460</v>
      </c>
      <c r="P165" s="34">
        <v>460</v>
      </c>
      <c r="Q165" s="34">
        <v>460</v>
      </c>
      <c r="R165" s="34">
        <v>460</v>
      </c>
      <c r="S165" s="34">
        <v>460</v>
      </c>
      <c r="T165" s="34">
        <f t="shared" si="18"/>
        <v>5520</v>
      </c>
      <c r="U165" s="247">
        <f t="shared" ref="U165" si="21">T166/T165*1</f>
        <v>0.93967391304347825</v>
      </c>
    </row>
    <row r="166" spans="2:21" ht="37.5" customHeight="1" x14ac:dyDescent="0.25">
      <c r="B166" s="225"/>
      <c r="C166" s="225"/>
      <c r="D166" s="225"/>
      <c r="E166" s="225"/>
      <c r="F166" s="272"/>
      <c r="G166" s="13" t="s">
        <v>46</v>
      </c>
      <c r="H166" s="74">
        <v>459</v>
      </c>
      <c r="I166" s="74">
        <v>434</v>
      </c>
      <c r="J166" s="74">
        <v>441</v>
      </c>
      <c r="K166" s="38">
        <v>502</v>
      </c>
      <c r="L166" s="38">
        <v>467</v>
      </c>
      <c r="M166" s="38">
        <v>387</v>
      </c>
      <c r="N166" s="78">
        <v>515</v>
      </c>
      <c r="O166" s="78">
        <v>447</v>
      </c>
      <c r="P166" s="78">
        <v>387</v>
      </c>
      <c r="Q166" s="38">
        <v>502</v>
      </c>
      <c r="R166" s="38">
        <v>345</v>
      </c>
      <c r="S166" s="38">
        <v>301</v>
      </c>
      <c r="T166" s="38">
        <f t="shared" si="18"/>
        <v>5187</v>
      </c>
      <c r="U166" s="247"/>
    </row>
    <row r="167" spans="2:21" ht="37.5" customHeight="1" x14ac:dyDescent="0.25">
      <c r="B167" s="225" t="s">
        <v>201</v>
      </c>
      <c r="C167" s="225"/>
      <c r="D167" s="225"/>
      <c r="E167" s="225"/>
      <c r="F167" s="272" t="s">
        <v>87</v>
      </c>
      <c r="G167" s="12" t="s">
        <v>28</v>
      </c>
      <c r="H167" s="34">
        <v>930</v>
      </c>
      <c r="I167" s="34">
        <v>930</v>
      </c>
      <c r="J167" s="34">
        <v>930</v>
      </c>
      <c r="K167" s="34">
        <v>930</v>
      </c>
      <c r="L167" s="34">
        <v>930</v>
      </c>
      <c r="M167" s="34">
        <v>930</v>
      </c>
      <c r="N167" s="34">
        <v>930</v>
      </c>
      <c r="O167" s="34">
        <v>930</v>
      </c>
      <c r="P167" s="34">
        <v>930</v>
      </c>
      <c r="Q167" s="34">
        <v>930</v>
      </c>
      <c r="R167" s="34">
        <v>930</v>
      </c>
      <c r="S167" s="34">
        <v>930</v>
      </c>
      <c r="T167" s="34">
        <f t="shared" si="18"/>
        <v>11160</v>
      </c>
      <c r="U167" s="247">
        <f>T168/T167*1</f>
        <v>0.95824372759856635</v>
      </c>
    </row>
    <row r="168" spans="2:21" ht="37.5" customHeight="1" x14ac:dyDescent="0.25">
      <c r="B168" s="225"/>
      <c r="C168" s="225"/>
      <c r="D168" s="225"/>
      <c r="E168" s="225"/>
      <c r="F168" s="272"/>
      <c r="G168" s="13" t="s">
        <v>46</v>
      </c>
      <c r="H168" s="74">
        <v>871</v>
      </c>
      <c r="I168" s="74">
        <v>910</v>
      </c>
      <c r="J168" s="74">
        <v>907</v>
      </c>
      <c r="K168" s="38">
        <v>915</v>
      </c>
      <c r="L168" s="38">
        <v>893</v>
      </c>
      <c r="M168" s="38">
        <v>894</v>
      </c>
      <c r="N168" s="78">
        <v>903</v>
      </c>
      <c r="O168" s="78">
        <v>935</v>
      </c>
      <c r="P168" s="78">
        <v>847</v>
      </c>
      <c r="Q168" s="38">
        <v>894</v>
      </c>
      <c r="R168" s="38">
        <v>885</v>
      </c>
      <c r="S168" s="38">
        <v>840</v>
      </c>
      <c r="T168" s="38">
        <f t="shared" si="18"/>
        <v>10694</v>
      </c>
      <c r="U168" s="247"/>
    </row>
    <row r="169" spans="2:21" ht="33" customHeight="1" x14ac:dyDescent="0.25">
      <c r="B169" s="225" t="s">
        <v>202</v>
      </c>
      <c r="C169" s="225"/>
      <c r="D169" s="225"/>
      <c r="E169" s="225"/>
      <c r="F169" s="272" t="s">
        <v>82</v>
      </c>
      <c r="G169" s="12" t="s">
        <v>28</v>
      </c>
      <c r="H169" s="34">
        <v>844</v>
      </c>
      <c r="I169" s="34">
        <v>844</v>
      </c>
      <c r="J169" s="34">
        <v>844</v>
      </c>
      <c r="K169" s="34">
        <v>844</v>
      </c>
      <c r="L169" s="34">
        <v>844</v>
      </c>
      <c r="M169" s="34">
        <v>844</v>
      </c>
      <c r="N169" s="34">
        <v>844</v>
      </c>
      <c r="O169" s="34">
        <v>844</v>
      </c>
      <c r="P169" s="34">
        <v>844</v>
      </c>
      <c r="Q169" s="34">
        <v>844</v>
      </c>
      <c r="R169" s="34">
        <v>844</v>
      </c>
      <c r="S169" s="34">
        <v>844</v>
      </c>
      <c r="T169" s="34">
        <f t="shared" si="18"/>
        <v>10128</v>
      </c>
      <c r="U169" s="247">
        <f t="shared" ref="U169" si="22">T170/T169*1</f>
        <v>1.1383293838862558</v>
      </c>
    </row>
    <row r="170" spans="2:21" ht="33" customHeight="1" x14ac:dyDescent="0.25">
      <c r="B170" s="225"/>
      <c r="C170" s="225"/>
      <c r="D170" s="225"/>
      <c r="E170" s="225"/>
      <c r="F170" s="272"/>
      <c r="G170" s="13" t="s">
        <v>46</v>
      </c>
      <c r="H170" s="88">
        <v>1269</v>
      </c>
      <c r="I170" s="88">
        <v>1115</v>
      </c>
      <c r="J170" s="88">
        <v>1090</v>
      </c>
      <c r="K170" s="99">
        <v>1215</v>
      </c>
      <c r="L170" s="99">
        <v>1008</v>
      </c>
      <c r="M170" s="99">
        <v>871</v>
      </c>
      <c r="N170" s="99">
        <v>844</v>
      </c>
      <c r="O170" s="99">
        <v>854</v>
      </c>
      <c r="P170" s="99">
        <v>793</v>
      </c>
      <c r="Q170" s="99">
        <v>835</v>
      </c>
      <c r="R170" s="99">
        <v>800</v>
      </c>
      <c r="S170" s="99">
        <v>835</v>
      </c>
      <c r="T170" s="38">
        <f t="shared" si="18"/>
        <v>11529</v>
      </c>
      <c r="U170" s="247"/>
    </row>
    <row r="171" spans="2:21" ht="56.25" customHeight="1" x14ac:dyDescent="0.25">
      <c r="B171" s="225" t="s">
        <v>203</v>
      </c>
      <c r="C171" s="225"/>
      <c r="D171" s="225"/>
      <c r="E171" s="225"/>
      <c r="F171" s="272" t="s">
        <v>88</v>
      </c>
      <c r="G171" s="12" t="s">
        <v>28</v>
      </c>
      <c r="H171" s="34">
        <v>300</v>
      </c>
      <c r="I171" s="34">
        <v>300</v>
      </c>
      <c r="J171" s="34">
        <v>300</v>
      </c>
      <c r="K171" s="34">
        <v>300</v>
      </c>
      <c r="L171" s="34">
        <v>300</v>
      </c>
      <c r="M171" s="34">
        <v>300</v>
      </c>
      <c r="N171" s="34">
        <v>300</v>
      </c>
      <c r="O171" s="34">
        <v>300</v>
      </c>
      <c r="P171" s="34">
        <v>300</v>
      </c>
      <c r="Q171" s="34">
        <v>300</v>
      </c>
      <c r="R171" s="34">
        <v>300</v>
      </c>
      <c r="S171" s="34">
        <v>300</v>
      </c>
      <c r="T171" s="34">
        <f t="shared" si="18"/>
        <v>3600</v>
      </c>
      <c r="U171" s="247">
        <f t="shared" ref="U171" si="23">T172/T171*1</f>
        <v>1.8633333333333333</v>
      </c>
    </row>
    <row r="172" spans="2:21" ht="56.25" customHeight="1" x14ac:dyDescent="0.25">
      <c r="B172" s="225"/>
      <c r="C172" s="225"/>
      <c r="D172" s="225"/>
      <c r="E172" s="225"/>
      <c r="F172" s="272"/>
      <c r="G172" s="13" t="s">
        <v>46</v>
      </c>
      <c r="H172" s="74">
        <v>1717</v>
      </c>
      <c r="I172" s="74">
        <v>1096</v>
      </c>
      <c r="J172" s="74">
        <v>534</v>
      </c>
      <c r="K172" s="38">
        <v>464</v>
      </c>
      <c r="L172" s="38">
        <v>473</v>
      </c>
      <c r="M172" s="38">
        <v>609</v>
      </c>
      <c r="N172" s="78">
        <v>371</v>
      </c>
      <c r="O172" s="78">
        <v>276</v>
      </c>
      <c r="P172" s="78">
        <v>195</v>
      </c>
      <c r="Q172" s="38">
        <v>310</v>
      </c>
      <c r="R172" s="38">
        <v>290</v>
      </c>
      <c r="S172" s="38">
        <v>373</v>
      </c>
      <c r="T172" s="38">
        <f t="shared" si="18"/>
        <v>6708</v>
      </c>
      <c r="U172" s="247"/>
    </row>
    <row r="173" spans="2:21" ht="56.25" customHeight="1" x14ac:dyDescent="0.25">
      <c r="B173" s="225" t="s">
        <v>204</v>
      </c>
      <c r="C173" s="225"/>
      <c r="D173" s="225"/>
      <c r="E173" s="225"/>
      <c r="F173" s="272" t="s">
        <v>89</v>
      </c>
      <c r="G173" s="12" t="s">
        <v>28</v>
      </c>
      <c r="H173" s="34">
        <v>514</v>
      </c>
      <c r="I173" s="34">
        <v>514</v>
      </c>
      <c r="J173" s="34">
        <v>514</v>
      </c>
      <c r="K173" s="34">
        <v>514</v>
      </c>
      <c r="L173" s="34">
        <v>514</v>
      </c>
      <c r="M173" s="34">
        <v>514</v>
      </c>
      <c r="N173" s="34">
        <v>514</v>
      </c>
      <c r="O173" s="34">
        <v>514</v>
      </c>
      <c r="P173" s="34">
        <v>514</v>
      </c>
      <c r="Q173" s="34">
        <v>514</v>
      </c>
      <c r="R173" s="34">
        <v>514</v>
      </c>
      <c r="S173" s="34">
        <v>514</v>
      </c>
      <c r="T173" s="34">
        <f t="shared" si="18"/>
        <v>6168</v>
      </c>
      <c r="U173" s="247">
        <f t="shared" ref="U173" si="24">T174/T173*1</f>
        <v>0.99367704280155644</v>
      </c>
    </row>
    <row r="174" spans="2:21" ht="56.25" customHeight="1" x14ac:dyDescent="0.25">
      <c r="B174" s="225"/>
      <c r="C174" s="225"/>
      <c r="D174" s="225"/>
      <c r="E174" s="225"/>
      <c r="F174" s="272"/>
      <c r="G174" s="13" t="s">
        <v>46</v>
      </c>
      <c r="H174" s="74">
        <v>512</v>
      </c>
      <c r="I174" s="74">
        <v>483</v>
      </c>
      <c r="J174" s="74">
        <v>514</v>
      </c>
      <c r="K174" s="38">
        <v>514</v>
      </c>
      <c r="L174" s="38">
        <v>514</v>
      </c>
      <c r="M174" s="38">
        <v>514</v>
      </c>
      <c r="N174" s="78">
        <v>512</v>
      </c>
      <c r="O174" s="78">
        <v>510</v>
      </c>
      <c r="P174" s="78">
        <v>514</v>
      </c>
      <c r="Q174" s="38">
        <v>514</v>
      </c>
      <c r="R174" s="38">
        <v>514</v>
      </c>
      <c r="S174" s="38">
        <v>514</v>
      </c>
      <c r="T174" s="38">
        <f t="shared" si="18"/>
        <v>6129</v>
      </c>
      <c r="U174" s="247"/>
    </row>
    <row r="175" spans="2:21" ht="56.25" customHeight="1" x14ac:dyDescent="0.25">
      <c r="B175" s="225" t="s">
        <v>205</v>
      </c>
      <c r="C175" s="225"/>
      <c r="D175" s="225"/>
      <c r="E175" s="225"/>
      <c r="F175" s="272" t="s">
        <v>89</v>
      </c>
      <c r="G175" s="12" t="s">
        <v>28</v>
      </c>
      <c r="H175" s="34">
        <v>371</v>
      </c>
      <c r="I175" s="34">
        <v>371</v>
      </c>
      <c r="J175" s="34">
        <v>371</v>
      </c>
      <c r="K175" s="34">
        <v>371</v>
      </c>
      <c r="L175" s="34">
        <v>371</v>
      </c>
      <c r="M175" s="34">
        <v>371</v>
      </c>
      <c r="N175" s="34">
        <v>371</v>
      </c>
      <c r="O175" s="34">
        <v>371</v>
      </c>
      <c r="P175" s="34">
        <v>371</v>
      </c>
      <c r="Q175" s="34">
        <v>371</v>
      </c>
      <c r="R175" s="34">
        <v>371</v>
      </c>
      <c r="S175" s="34">
        <v>371</v>
      </c>
      <c r="T175" s="34">
        <f t="shared" si="18"/>
        <v>4452</v>
      </c>
      <c r="U175" s="247">
        <f>T176/T175*1</f>
        <v>1</v>
      </c>
    </row>
    <row r="176" spans="2:21" ht="56.25" customHeight="1" x14ac:dyDescent="0.25">
      <c r="B176" s="225"/>
      <c r="C176" s="225"/>
      <c r="D176" s="225"/>
      <c r="E176" s="225"/>
      <c r="F176" s="272"/>
      <c r="G176" s="13" t="s">
        <v>46</v>
      </c>
      <c r="H176" s="74">
        <v>371</v>
      </c>
      <c r="I176" s="74">
        <v>371</v>
      </c>
      <c r="J176" s="74">
        <v>371</v>
      </c>
      <c r="K176" s="38">
        <v>371</v>
      </c>
      <c r="L176" s="38">
        <v>371</v>
      </c>
      <c r="M176" s="38">
        <v>371</v>
      </c>
      <c r="N176" s="78">
        <v>371</v>
      </c>
      <c r="O176" s="78">
        <v>371</v>
      </c>
      <c r="P176" s="78">
        <v>371</v>
      </c>
      <c r="Q176" s="38">
        <v>371</v>
      </c>
      <c r="R176" s="38">
        <v>371</v>
      </c>
      <c r="S176" s="38">
        <v>371</v>
      </c>
      <c r="T176" s="38">
        <f t="shared" si="18"/>
        <v>4452</v>
      </c>
      <c r="U176" s="247"/>
    </row>
    <row r="177" spans="1:21" ht="56.25" customHeight="1" x14ac:dyDescent="0.25">
      <c r="B177" s="225" t="s">
        <v>212</v>
      </c>
      <c r="C177" s="225"/>
      <c r="D177" s="225"/>
      <c r="E177" s="225"/>
      <c r="F177" s="272" t="s">
        <v>90</v>
      </c>
      <c r="G177" s="12" t="s">
        <v>28</v>
      </c>
      <c r="H177" s="34">
        <v>6000</v>
      </c>
      <c r="I177" s="34">
        <v>6000</v>
      </c>
      <c r="J177" s="34">
        <v>6000</v>
      </c>
      <c r="K177" s="34">
        <v>6000</v>
      </c>
      <c r="L177" s="34">
        <v>6000</v>
      </c>
      <c r="M177" s="34">
        <v>6000</v>
      </c>
      <c r="N177" s="34">
        <v>6000</v>
      </c>
      <c r="O177" s="34">
        <v>6000</v>
      </c>
      <c r="P177" s="34">
        <v>6000</v>
      </c>
      <c r="Q177" s="34">
        <v>6000</v>
      </c>
      <c r="R177" s="34">
        <v>6000</v>
      </c>
      <c r="S177" s="34">
        <v>6000</v>
      </c>
      <c r="T177" s="34">
        <f t="shared" si="18"/>
        <v>72000</v>
      </c>
      <c r="U177" s="247">
        <f>T178/T177*1</f>
        <v>1.0756666666666668</v>
      </c>
    </row>
    <row r="178" spans="1:21" ht="56.25" customHeight="1" x14ac:dyDescent="0.25">
      <c r="B178" s="225"/>
      <c r="C178" s="225"/>
      <c r="D178" s="225"/>
      <c r="E178" s="225"/>
      <c r="F178" s="272"/>
      <c r="G178" s="13" t="s">
        <v>46</v>
      </c>
      <c r="H178" s="74">
        <v>5104</v>
      </c>
      <c r="I178" s="74">
        <v>5630</v>
      </c>
      <c r="J178" s="74">
        <v>5215</v>
      </c>
      <c r="K178" s="38">
        <v>6553</v>
      </c>
      <c r="L178" s="38">
        <v>6866</v>
      </c>
      <c r="M178" s="38">
        <v>6326</v>
      </c>
      <c r="N178" s="78">
        <v>7524</v>
      </c>
      <c r="O178" s="78">
        <v>7132</v>
      </c>
      <c r="P178" s="78">
        <v>4998</v>
      </c>
      <c r="Q178" s="38">
        <v>7391</v>
      </c>
      <c r="R178" s="38">
        <v>6407</v>
      </c>
      <c r="S178" s="38">
        <v>8302</v>
      </c>
      <c r="T178" s="38">
        <f t="shared" si="18"/>
        <v>77448</v>
      </c>
      <c r="U178" s="247"/>
    </row>
    <row r="179" spans="1:21" ht="56.25" customHeight="1" x14ac:dyDescent="0.25">
      <c r="B179" s="225" t="s">
        <v>206</v>
      </c>
      <c r="C179" s="225"/>
      <c r="D179" s="225"/>
      <c r="E179" s="225"/>
      <c r="F179" s="272" t="s">
        <v>82</v>
      </c>
      <c r="G179" s="12" t="s">
        <v>28</v>
      </c>
      <c r="H179" s="34">
        <v>2755</v>
      </c>
      <c r="I179" s="34">
        <v>2755</v>
      </c>
      <c r="J179" s="34">
        <v>2755</v>
      </c>
      <c r="K179" s="34">
        <v>2755</v>
      </c>
      <c r="L179" s="34">
        <v>2755</v>
      </c>
      <c r="M179" s="34">
        <v>2755</v>
      </c>
      <c r="N179" s="34">
        <v>2755</v>
      </c>
      <c r="O179" s="34">
        <v>2755</v>
      </c>
      <c r="P179" s="34">
        <v>2755</v>
      </c>
      <c r="Q179" s="34">
        <v>2755</v>
      </c>
      <c r="R179" s="34">
        <v>2755</v>
      </c>
      <c r="S179" s="34">
        <v>2755</v>
      </c>
      <c r="T179" s="34">
        <f t="shared" si="18"/>
        <v>33060</v>
      </c>
      <c r="U179" s="247">
        <f t="shared" ref="U179" si="25">T180/T179*1</f>
        <v>1.438929219600726</v>
      </c>
    </row>
    <row r="180" spans="1:21" ht="56.25" customHeight="1" x14ac:dyDescent="0.25">
      <c r="B180" s="225"/>
      <c r="C180" s="225"/>
      <c r="D180" s="225"/>
      <c r="E180" s="225"/>
      <c r="F180" s="272"/>
      <c r="G180" s="13" t="s">
        <v>46</v>
      </c>
      <c r="H180" s="74">
        <v>5980</v>
      </c>
      <c r="I180" s="74">
        <v>3909</v>
      </c>
      <c r="J180" s="74">
        <v>3759</v>
      </c>
      <c r="K180" s="38">
        <v>3688</v>
      </c>
      <c r="L180" s="38">
        <v>3991</v>
      </c>
      <c r="M180" s="38">
        <v>3498</v>
      </c>
      <c r="N180" s="78">
        <v>4083</v>
      </c>
      <c r="O180" s="78">
        <v>3167</v>
      </c>
      <c r="P180" s="78">
        <v>1995</v>
      </c>
      <c r="Q180" s="38">
        <v>3084</v>
      </c>
      <c r="R180" s="38">
        <v>3328</v>
      </c>
      <c r="S180" s="38">
        <v>7089</v>
      </c>
      <c r="T180" s="38">
        <f t="shared" si="18"/>
        <v>47571</v>
      </c>
      <c r="U180" s="247"/>
    </row>
    <row r="181" spans="1:21" ht="56.25" customHeight="1" x14ac:dyDescent="0.25">
      <c r="B181" s="225" t="s">
        <v>207</v>
      </c>
      <c r="C181" s="225"/>
      <c r="D181" s="225"/>
      <c r="E181" s="225"/>
      <c r="F181" s="272" t="s">
        <v>83</v>
      </c>
      <c r="G181" s="12" t="s">
        <v>28</v>
      </c>
      <c r="H181" s="34">
        <v>1225</v>
      </c>
      <c r="I181" s="34">
        <v>1225</v>
      </c>
      <c r="J181" s="34">
        <v>1225</v>
      </c>
      <c r="K181" s="34">
        <v>1225</v>
      </c>
      <c r="L181" s="34">
        <v>1225</v>
      </c>
      <c r="M181" s="34">
        <v>1225</v>
      </c>
      <c r="N181" s="34">
        <v>1225</v>
      </c>
      <c r="O181" s="34">
        <v>1225</v>
      </c>
      <c r="P181" s="34">
        <v>1225</v>
      </c>
      <c r="Q181" s="34">
        <v>1225</v>
      </c>
      <c r="R181" s="34">
        <v>1225</v>
      </c>
      <c r="S181" s="34">
        <v>1225</v>
      </c>
      <c r="T181" s="34">
        <f t="shared" si="18"/>
        <v>14700</v>
      </c>
      <c r="U181" s="247">
        <f t="shared" ref="U181" si="26">T182/T181*1</f>
        <v>0.76918367346938776</v>
      </c>
    </row>
    <row r="182" spans="1:21" ht="48.75" customHeight="1" x14ac:dyDescent="0.25">
      <c r="A182" s="14"/>
      <c r="B182" s="225"/>
      <c r="C182" s="225"/>
      <c r="D182" s="225"/>
      <c r="E182" s="225"/>
      <c r="F182" s="272"/>
      <c r="G182" s="13" t="s">
        <v>46</v>
      </c>
      <c r="H182" s="74">
        <v>1597</v>
      </c>
      <c r="I182" s="74">
        <v>815</v>
      </c>
      <c r="J182" s="74">
        <v>728</v>
      </c>
      <c r="K182" s="38">
        <v>996</v>
      </c>
      <c r="L182" s="38">
        <v>948</v>
      </c>
      <c r="M182" s="38">
        <v>946</v>
      </c>
      <c r="N182" s="78">
        <v>966</v>
      </c>
      <c r="O182" s="78">
        <v>906</v>
      </c>
      <c r="P182" s="78">
        <v>735</v>
      </c>
      <c r="Q182" s="38">
        <v>670</v>
      </c>
      <c r="R182" s="38">
        <v>993</v>
      </c>
      <c r="S182" s="38">
        <v>1007</v>
      </c>
      <c r="T182" s="38">
        <f t="shared" si="18"/>
        <v>11307</v>
      </c>
      <c r="U182" s="247"/>
    </row>
    <row r="183" spans="1:21" ht="48.75" customHeight="1" x14ac:dyDescent="0.25">
      <c r="B183" s="225" t="s">
        <v>208</v>
      </c>
      <c r="C183" s="225"/>
      <c r="D183" s="225"/>
      <c r="E183" s="225"/>
      <c r="F183" s="272" t="s">
        <v>83</v>
      </c>
      <c r="G183" s="12" t="s">
        <v>28</v>
      </c>
      <c r="H183" s="34">
        <v>3536</v>
      </c>
      <c r="I183" s="34">
        <v>3536</v>
      </c>
      <c r="J183" s="34">
        <v>3536</v>
      </c>
      <c r="K183" s="34">
        <v>3536</v>
      </c>
      <c r="L183" s="34">
        <v>3536</v>
      </c>
      <c r="M183" s="34">
        <v>3536</v>
      </c>
      <c r="N183" s="34">
        <v>3536</v>
      </c>
      <c r="O183" s="34">
        <v>3536</v>
      </c>
      <c r="P183" s="34">
        <v>3536</v>
      </c>
      <c r="Q183" s="34">
        <v>3536</v>
      </c>
      <c r="R183" s="34">
        <v>3536</v>
      </c>
      <c r="S183" s="34">
        <v>3536</v>
      </c>
      <c r="T183" s="34">
        <f t="shared" si="18"/>
        <v>42432</v>
      </c>
      <c r="U183" s="247">
        <f>T184/T183*1</f>
        <v>1.1805476998491704</v>
      </c>
    </row>
    <row r="184" spans="1:21" ht="48.75" customHeight="1" x14ac:dyDescent="0.25">
      <c r="B184" s="225"/>
      <c r="C184" s="225"/>
      <c r="D184" s="225"/>
      <c r="E184" s="225"/>
      <c r="F184" s="272"/>
      <c r="G184" s="13" t="s">
        <v>46</v>
      </c>
      <c r="H184" s="74">
        <v>3741</v>
      </c>
      <c r="I184" s="74">
        <v>1825</v>
      </c>
      <c r="J184" s="74">
        <v>4140</v>
      </c>
      <c r="K184" s="38">
        <v>3801</v>
      </c>
      <c r="L184" s="38">
        <v>4571</v>
      </c>
      <c r="M184" s="38">
        <v>3692</v>
      </c>
      <c r="N184" s="78">
        <v>5623</v>
      </c>
      <c r="O184" s="78">
        <v>4243</v>
      </c>
      <c r="P184" s="78">
        <v>2552</v>
      </c>
      <c r="Q184" s="38">
        <v>3999</v>
      </c>
      <c r="R184" s="38">
        <v>5409</v>
      </c>
      <c r="S184" s="38">
        <v>6497</v>
      </c>
      <c r="T184" s="38">
        <f t="shared" si="18"/>
        <v>50093</v>
      </c>
      <c r="U184" s="247"/>
    </row>
    <row r="185" spans="1:21" ht="48" customHeight="1" x14ac:dyDescent="0.25">
      <c r="B185" s="226" t="s">
        <v>209</v>
      </c>
      <c r="C185" s="226"/>
      <c r="D185" s="226"/>
      <c r="E185" s="226"/>
      <c r="F185" s="272" t="s">
        <v>83</v>
      </c>
      <c r="G185" s="12" t="s">
        <v>28</v>
      </c>
      <c r="H185" s="34">
        <v>6147</v>
      </c>
      <c r="I185" s="34">
        <v>6127</v>
      </c>
      <c r="J185" s="34">
        <v>6127</v>
      </c>
      <c r="K185" s="34">
        <v>6127</v>
      </c>
      <c r="L185" s="34">
        <v>6127</v>
      </c>
      <c r="M185" s="34">
        <v>6127</v>
      </c>
      <c r="N185" s="34">
        <v>6127</v>
      </c>
      <c r="O185" s="34">
        <v>6127</v>
      </c>
      <c r="P185" s="34">
        <v>6147</v>
      </c>
      <c r="Q185" s="34">
        <v>6127</v>
      </c>
      <c r="R185" s="34">
        <v>6127</v>
      </c>
      <c r="S185" s="34">
        <v>6127</v>
      </c>
      <c r="T185" s="34">
        <f t="shared" si="18"/>
        <v>73564</v>
      </c>
      <c r="U185" s="247">
        <f t="shared" ref="U185" si="27">T186/T185*1</f>
        <v>1.1180196835408625</v>
      </c>
    </row>
    <row r="186" spans="1:21" ht="48" customHeight="1" x14ac:dyDescent="0.25">
      <c r="B186" s="226"/>
      <c r="C186" s="226"/>
      <c r="D186" s="226"/>
      <c r="E186" s="226"/>
      <c r="F186" s="272"/>
      <c r="G186" s="13" t="s">
        <v>46</v>
      </c>
      <c r="H186" s="74">
        <v>12240</v>
      </c>
      <c r="I186" s="74">
        <v>8276</v>
      </c>
      <c r="J186" s="74">
        <v>9851</v>
      </c>
      <c r="K186" s="38">
        <v>5571</v>
      </c>
      <c r="L186" s="38">
        <v>5678</v>
      </c>
      <c r="M186" s="38">
        <v>5223</v>
      </c>
      <c r="N186" s="78">
        <v>5981</v>
      </c>
      <c r="O186" s="78">
        <v>5616</v>
      </c>
      <c r="P186" s="78">
        <v>5892</v>
      </c>
      <c r="Q186" s="38">
        <v>5757</v>
      </c>
      <c r="R186" s="38">
        <v>5717</v>
      </c>
      <c r="S186" s="38">
        <v>6444</v>
      </c>
      <c r="T186" s="38">
        <f t="shared" si="18"/>
        <v>82246</v>
      </c>
      <c r="U186" s="247"/>
    </row>
    <row r="187" spans="1:21" ht="45" customHeight="1" x14ac:dyDescent="0.25">
      <c r="B187" s="226" t="s">
        <v>210</v>
      </c>
      <c r="C187" s="226"/>
      <c r="D187" s="226"/>
      <c r="E187" s="226"/>
      <c r="F187" s="272" t="s">
        <v>83</v>
      </c>
      <c r="G187" s="12" t="s">
        <v>28</v>
      </c>
      <c r="H187" s="34">
        <v>3352</v>
      </c>
      <c r="I187" s="34">
        <v>3352</v>
      </c>
      <c r="J187" s="34">
        <v>3352</v>
      </c>
      <c r="K187" s="34">
        <v>3352</v>
      </c>
      <c r="L187" s="34">
        <v>3352</v>
      </c>
      <c r="M187" s="34">
        <v>3352</v>
      </c>
      <c r="N187" s="34">
        <v>3352</v>
      </c>
      <c r="O187" s="34">
        <v>3352</v>
      </c>
      <c r="P187" s="34">
        <v>3352</v>
      </c>
      <c r="Q187" s="34">
        <v>3352</v>
      </c>
      <c r="R187" s="34">
        <v>3352</v>
      </c>
      <c r="S187" s="34">
        <v>3352</v>
      </c>
      <c r="T187" s="34">
        <f t="shared" si="18"/>
        <v>40224</v>
      </c>
      <c r="U187" s="247">
        <f t="shared" ref="U187" si="28">T188/T187*1</f>
        <v>0.8102873906125696</v>
      </c>
    </row>
    <row r="188" spans="1:21" ht="45" customHeight="1" x14ac:dyDescent="0.25">
      <c r="B188" s="226"/>
      <c r="C188" s="226"/>
      <c r="D188" s="226"/>
      <c r="E188" s="226"/>
      <c r="F188" s="272"/>
      <c r="G188" s="13" t="s">
        <v>46</v>
      </c>
      <c r="H188" s="100">
        <v>2499</v>
      </c>
      <c r="I188" s="100">
        <v>1230</v>
      </c>
      <c r="J188" s="100">
        <v>1725</v>
      </c>
      <c r="K188" s="100">
        <v>3391</v>
      </c>
      <c r="L188" s="100">
        <v>2724</v>
      </c>
      <c r="M188" s="100">
        <v>4798</v>
      </c>
      <c r="N188" s="101">
        <v>4566</v>
      </c>
      <c r="O188" s="101">
        <v>2023</v>
      </c>
      <c r="P188" s="101">
        <v>1429</v>
      </c>
      <c r="Q188" s="100">
        <v>3233</v>
      </c>
      <c r="R188" s="100">
        <v>1975</v>
      </c>
      <c r="S188" s="100">
        <v>3000</v>
      </c>
      <c r="T188" s="38">
        <f t="shared" si="18"/>
        <v>32593</v>
      </c>
      <c r="U188" s="247"/>
    </row>
    <row r="189" spans="1:21" ht="45" customHeight="1" x14ac:dyDescent="0.25">
      <c r="B189" s="226" t="s">
        <v>211</v>
      </c>
      <c r="C189" s="226"/>
      <c r="D189" s="226"/>
      <c r="E189" s="226"/>
      <c r="F189" s="272" t="s">
        <v>83</v>
      </c>
      <c r="G189" s="12" t="s">
        <v>28</v>
      </c>
      <c r="H189" s="34">
        <v>1500</v>
      </c>
      <c r="I189" s="34">
        <v>1500</v>
      </c>
      <c r="J189" s="34">
        <v>1500</v>
      </c>
      <c r="K189" s="34">
        <v>1500</v>
      </c>
      <c r="L189" s="34">
        <v>1500</v>
      </c>
      <c r="M189" s="34">
        <v>1500</v>
      </c>
      <c r="N189" s="34">
        <v>1500</v>
      </c>
      <c r="O189" s="34">
        <v>1500</v>
      </c>
      <c r="P189" s="34">
        <v>1500</v>
      </c>
      <c r="Q189" s="34">
        <v>1500</v>
      </c>
      <c r="R189" s="34">
        <v>1500</v>
      </c>
      <c r="S189" s="34">
        <v>1500</v>
      </c>
      <c r="T189" s="34">
        <f t="shared" si="18"/>
        <v>18000</v>
      </c>
      <c r="U189" s="247">
        <f t="shared" ref="U189" si="29">T190/T189*1</f>
        <v>1.1919444444444445</v>
      </c>
    </row>
    <row r="190" spans="1:21" ht="45" customHeight="1" x14ac:dyDescent="0.25">
      <c r="B190" s="226"/>
      <c r="C190" s="226"/>
      <c r="D190" s="226"/>
      <c r="E190" s="226"/>
      <c r="F190" s="272"/>
      <c r="G190" s="13" t="s">
        <v>46</v>
      </c>
      <c r="H190" s="74">
        <v>1514</v>
      </c>
      <c r="I190" s="74">
        <v>1236</v>
      </c>
      <c r="J190" s="74">
        <v>1798</v>
      </c>
      <c r="K190" s="38">
        <v>1807</v>
      </c>
      <c r="L190" s="38">
        <v>1415</v>
      </c>
      <c r="M190" s="38">
        <v>1660</v>
      </c>
      <c r="N190" s="78">
        <v>2284</v>
      </c>
      <c r="O190" s="78">
        <v>1645</v>
      </c>
      <c r="P190" s="78">
        <v>1029</v>
      </c>
      <c r="Q190" s="38">
        <v>2030</v>
      </c>
      <c r="R190" s="38">
        <v>2156</v>
      </c>
      <c r="S190" s="38">
        <v>2881</v>
      </c>
      <c r="T190" s="38">
        <f t="shared" si="18"/>
        <v>21455</v>
      </c>
      <c r="U190" s="247"/>
    </row>
    <row r="191" spans="1:21" ht="45" customHeight="1" x14ac:dyDescent="0.25">
      <c r="B191" s="228" t="s">
        <v>161</v>
      </c>
      <c r="C191" s="228"/>
      <c r="D191" s="228"/>
      <c r="E191" s="228"/>
      <c r="F191" s="228"/>
      <c r="G191" s="12" t="s">
        <v>28</v>
      </c>
      <c r="H191" s="102">
        <f t="shared" ref="H191:S192" si="30">SUM(H159,H161,H163,H165,H167,H169,H171,H173,H175,H177,H179,H181,H183,H185,H187,H189)</f>
        <v>29744</v>
      </c>
      <c r="I191" s="102">
        <f t="shared" si="30"/>
        <v>29724</v>
      </c>
      <c r="J191" s="102">
        <f t="shared" si="30"/>
        <v>29724</v>
      </c>
      <c r="K191" s="102">
        <f t="shared" si="30"/>
        <v>29724</v>
      </c>
      <c r="L191" s="102">
        <f t="shared" si="30"/>
        <v>29724</v>
      </c>
      <c r="M191" s="102">
        <f t="shared" si="30"/>
        <v>29724</v>
      </c>
      <c r="N191" s="102">
        <f t="shared" si="30"/>
        <v>29724</v>
      </c>
      <c r="O191" s="102">
        <f t="shared" si="30"/>
        <v>29724</v>
      </c>
      <c r="P191" s="102">
        <f t="shared" si="30"/>
        <v>29744</v>
      </c>
      <c r="Q191" s="102">
        <f t="shared" si="30"/>
        <v>29724</v>
      </c>
      <c r="R191" s="102">
        <f t="shared" si="30"/>
        <v>29724</v>
      </c>
      <c r="S191" s="102">
        <f t="shared" si="30"/>
        <v>29724</v>
      </c>
      <c r="T191" s="102">
        <f t="shared" si="18"/>
        <v>356728</v>
      </c>
      <c r="U191" s="245">
        <f>T192/T191</f>
        <v>1.1021058061043709</v>
      </c>
    </row>
    <row r="192" spans="1:21" ht="45" customHeight="1" x14ac:dyDescent="0.25">
      <c r="B192" s="228"/>
      <c r="C192" s="228"/>
      <c r="D192" s="228"/>
      <c r="E192" s="228"/>
      <c r="F192" s="228"/>
      <c r="G192" s="10" t="s">
        <v>46</v>
      </c>
      <c r="H192" s="90">
        <f t="shared" si="30"/>
        <v>39862</v>
      </c>
      <c r="I192" s="90">
        <f t="shared" si="30"/>
        <v>29619</v>
      </c>
      <c r="J192" s="90">
        <f t="shared" si="30"/>
        <v>33376</v>
      </c>
      <c r="K192" s="90">
        <f>SUM(K160,K162,K164,K166,K168,K170,K172,K174,K176,K178,K180,K182,K184,K186,K188,K190)</f>
        <v>32458</v>
      </c>
      <c r="L192" s="90">
        <f t="shared" si="30"/>
        <v>32012</v>
      </c>
      <c r="M192" s="90">
        <f t="shared" si="30"/>
        <v>32000</v>
      </c>
      <c r="N192" s="90">
        <f t="shared" si="30"/>
        <v>36713</v>
      </c>
      <c r="O192" s="90">
        <f t="shared" si="30"/>
        <v>30287</v>
      </c>
      <c r="P192" s="90">
        <f t="shared" si="30"/>
        <v>23393</v>
      </c>
      <c r="Q192" s="90">
        <f t="shared" si="30"/>
        <v>31380</v>
      </c>
      <c r="R192" s="90">
        <f t="shared" si="30"/>
        <v>31402</v>
      </c>
      <c r="S192" s="90">
        <f t="shared" si="30"/>
        <v>40650</v>
      </c>
      <c r="T192" s="102">
        <f>SUM(H192:S192)</f>
        <v>393152</v>
      </c>
      <c r="U192" s="245"/>
    </row>
    <row r="193" spans="2:24" ht="94.5" customHeight="1" x14ac:dyDescent="0.25">
      <c r="B193" s="259" t="s">
        <v>241</v>
      </c>
      <c r="C193" s="273"/>
      <c r="D193" s="273"/>
      <c r="E193" s="273"/>
      <c r="F193" s="273"/>
      <c r="G193" s="273"/>
      <c r="H193" s="273"/>
      <c r="I193" s="273"/>
      <c r="J193" s="273"/>
      <c r="K193" s="273"/>
      <c r="L193" s="273"/>
      <c r="M193" s="273"/>
      <c r="N193" s="273"/>
      <c r="O193" s="273"/>
      <c r="P193" s="273"/>
      <c r="Q193" s="273"/>
      <c r="R193" s="273"/>
      <c r="S193" s="273"/>
      <c r="T193" s="273"/>
      <c r="U193" s="273"/>
    </row>
    <row r="194" spans="2:24" ht="20.25" x14ac:dyDescent="0.25">
      <c r="B194" s="269" t="s">
        <v>126</v>
      </c>
      <c r="C194" s="269"/>
      <c r="D194" s="269"/>
      <c r="E194" s="269"/>
      <c r="F194" s="269"/>
      <c r="G194" s="269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</row>
    <row r="195" spans="2:24" s="64" customFormat="1" ht="30" customHeight="1" x14ac:dyDescent="0.25">
      <c r="B195" s="177" t="s">
        <v>18</v>
      </c>
      <c r="C195" s="270" t="s">
        <v>19</v>
      </c>
      <c r="D195" s="270"/>
      <c r="E195" s="270"/>
      <c r="F195" s="177" t="s">
        <v>20</v>
      </c>
      <c r="G195" s="177" t="s">
        <v>21</v>
      </c>
      <c r="H195" s="270" t="s">
        <v>214</v>
      </c>
      <c r="I195" s="270"/>
      <c r="J195" s="270"/>
      <c r="K195" s="270"/>
      <c r="L195" s="270"/>
      <c r="M195" s="270"/>
      <c r="N195" s="270"/>
      <c r="O195" s="270" t="s">
        <v>23</v>
      </c>
      <c r="P195" s="270"/>
      <c r="Q195" s="270"/>
      <c r="R195" s="270"/>
      <c r="S195" s="270"/>
      <c r="T195" s="270" t="s">
        <v>24</v>
      </c>
      <c r="U195" s="270"/>
    </row>
    <row r="196" spans="2:24" ht="69.75" customHeight="1" x14ac:dyDescent="0.25">
      <c r="B196" s="46" t="s">
        <v>94</v>
      </c>
      <c r="C196" s="217" t="s">
        <v>93</v>
      </c>
      <c r="D196" s="217"/>
      <c r="E196" s="217"/>
      <c r="F196" s="46" t="s">
        <v>146</v>
      </c>
      <c r="G196" s="80" t="s">
        <v>26</v>
      </c>
      <c r="H196" s="218" t="s">
        <v>27</v>
      </c>
      <c r="I196" s="218"/>
      <c r="J196" s="218"/>
      <c r="K196" s="218"/>
      <c r="L196" s="218"/>
      <c r="M196" s="218"/>
      <c r="N196" s="218"/>
      <c r="O196" s="218" t="s">
        <v>49</v>
      </c>
      <c r="P196" s="218"/>
      <c r="Q196" s="218"/>
      <c r="R196" s="218"/>
      <c r="S196" s="218"/>
      <c r="T196" s="271">
        <f>U199</f>
        <v>0.42105263157894735</v>
      </c>
      <c r="U196" s="271"/>
    </row>
    <row r="197" spans="2:24" ht="18" x14ac:dyDescent="0.25">
      <c r="B197" s="267" t="s">
        <v>28</v>
      </c>
      <c r="C197" s="267"/>
      <c r="D197" s="267"/>
      <c r="E197" s="267"/>
      <c r="F197" s="267"/>
      <c r="G197" s="267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</row>
    <row r="198" spans="2:24" ht="42.75" customHeight="1" x14ac:dyDescent="0.25">
      <c r="B198" s="176" t="s">
        <v>29</v>
      </c>
      <c r="C198" s="264" t="s">
        <v>30</v>
      </c>
      <c r="D198" s="264"/>
      <c r="E198" s="264"/>
      <c r="F198" s="176" t="s">
        <v>20</v>
      </c>
      <c r="G198" s="178" t="s">
        <v>28</v>
      </c>
      <c r="H198" s="176" t="s">
        <v>31</v>
      </c>
      <c r="I198" s="176" t="s">
        <v>32</v>
      </c>
      <c r="J198" s="176" t="s">
        <v>33</v>
      </c>
      <c r="K198" s="176" t="s">
        <v>34</v>
      </c>
      <c r="L198" s="176" t="s">
        <v>35</v>
      </c>
      <c r="M198" s="176" t="s">
        <v>36</v>
      </c>
      <c r="N198" s="176" t="s">
        <v>37</v>
      </c>
      <c r="O198" s="176" t="s">
        <v>38</v>
      </c>
      <c r="P198" s="176" t="s">
        <v>39</v>
      </c>
      <c r="Q198" s="176" t="s">
        <v>40</v>
      </c>
      <c r="R198" s="176" t="s">
        <v>41</v>
      </c>
      <c r="S198" s="176" t="s">
        <v>42</v>
      </c>
      <c r="T198" s="176" t="s">
        <v>43</v>
      </c>
      <c r="U198" s="176" t="s">
        <v>44</v>
      </c>
    </row>
    <row r="199" spans="2:24" ht="26.25" customHeight="1" x14ac:dyDescent="0.25">
      <c r="B199" s="55" t="s">
        <v>95</v>
      </c>
      <c r="C199" s="224" t="s">
        <v>96</v>
      </c>
      <c r="D199" s="224"/>
      <c r="E199" s="224"/>
      <c r="F199" s="55" t="s">
        <v>146</v>
      </c>
      <c r="G199" s="152">
        <f>T199</f>
        <v>114</v>
      </c>
      <c r="H199" s="152">
        <v>10</v>
      </c>
      <c r="I199" s="152">
        <v>8</v>
      </c>
      <c r="J199" s="152">
        <v>10</v>
      </c>
      <c r="K199" s="152">
        <v>9</v>
      </c>
      <c r="L199" s="152">
        <v>10</v>
      </c>
      <c r="M199" s="152">
        <v>9</v>
      </c>
      <c r="N199" s="152">
        <v>10</v>
      </c>
      <c r="O199" s="152">
        <v>10</v>
      </c>
      <c r="P199" s="152">
        <v>9</v>
      </c>
      <c r="Q199" s="152">
        <v>10</v>
      </c>
      <c r="R199" s="152">
        <v>9</v>
      </c>
      <c r="S199" s="152">
        <v>10</v>
      </c>
      <c r="T199" s="152">
        <f>SUM(H199:S199)</f>
        <v>114</v>
      </c>
      <c r="U199" s="266">
        <f>(T200/T199)</f>
        <v>0.42105263157894735</v>
      </c>
    </row>
    <row r="200" spans="2:24" ht="26.25" customHeight="1" x14ac:dyDescent="0.25">
      <c r="B200" s="55" t="s">
        <v>97</v>
      </c>
      <c r="C200" s="224" t="s">
        <v>98</v>
      </c>
      <c r="D200" s="224"/>
      <c r="E200" s="224"/>
      <c r="F200" s="55" t="s">
        <v>146</v>
      </c>
      <c r="G200" s="152">
        <f>T200</f>
        <v>48</v>
      </c>
      <c r="H200" s="152">
        <v>4</v>
      </c>
      <c r="I200" s="152">
        <v>4</v>
      </c>
      <c r="J200" s="152">
        <v>4</v>
      </c>
      <c r="K200" s="152">
        <v>4</v>
      </c>
      <c r="L200" s="152">
        <v>4</v>
      </c>
      <c r="M200" s="152">
        <v>4</v>
      </c>
      <c r="N200" s="152">
        <v>4</v>
      </c>
      <c r="O200" s="152">
        <v>4</v>
      </c>
      <c r="P200" s="152">
        <v>4</v>
      </c>
      <c r="Q200" s="152">
        <v>4</v>
      </c>
      <c r="R200" s="152">
        <v>4</v>
      </c>
      <c r="S200" s="152">
        <v>4</v>
      </c>
      <c r="T200" s="152">
        <f>SUM(H200:S200)</f>
        <v>48</v>
      </c>
      <c r="U200" s="266"/>
    </row>
    <row r="201" spans="2:24" ht="16.5" x14ac:dyDescent="0.25">
      <c r="B201" s="268" t="s">
        <v>46</v>
      </c>
      <c r="C201" s="268"/>
      <c r="D201" s="268"/>
      <c r="E201" s="268"/>
      <c r="F201" s="268"/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</row>
    <row r="202" spans="2:24" ht="15.75" x14ac:dyDescent="0.25">
      <c r="B202" s="176" t="s">
        <v>29</v>
      </c>
      <c r="C202" s="264" t="s">
        <v>30</v>
      </c>
      <c r="D202" s="264"/>
      <c r="E202" s="264"/>
      <c r="F202" s="176" t="s">
        <v>20</v>
      </c>
      <c r="G202" s="178" t="s">
        <v>46</v>
      </c>
      <c r="H202" s="176" t="s">
        <v>31</v>
      </c>
      <c r="I202" s="176" t="s">
        <v>32</v>
      </c>
      <c r="J202" s="176" t="s">
        <v>33</v>
      </c>
      <c r="K202" s="176" t="s">
        <v>34</v>
      </c>
      <c r="L202" s="176" t="s">
        <v>35</v>
      </c>
      <c r="M202" s="176" t="s">
        <v>36</v>
      </c>
      <c r="N202" s="176" t="s">
        <v>37</v>
      </c>
      <c r="O202" s="176" t="s">
        <v>38</v>
      </c>
      <c r="P202" s="176" t="s">
        <v>39</v>
      </c>
      <c r="Q202" s="176" t="s">
        <v>40</v>
      </c>
      <c r="R202" s="176" t="s">
        <v>41</v>
      </c>
      <c r="S202" s="176" t="s">
        <v>42</v>
      </c>
      <c r="T202" s="176" t="s">
        <v>43</v>
      </c>
      <c r="U202" s="62" t="s">
        <v>44</v>
      </c>
    </row>
    <row r="203" spans="2:24" ht="26.25" customHeight="1" x14ac:dyDescent="0.25">
      <c r="B203" s="54" t="s">
        <v>95</v>
      </c>
      <c r="C203" s="265" t="s">
        <v>96</v>
      </c>
      <c r="D203" s="265"/>
      <c r="E203" s="265"/>
      <c r="F203" s="46" t="s">
        <v>146</v>
      </c>
      <c r="G203" s="149">
        <f>T203</f>
        <v>66661.62</v>
      </c>
      <c r="H203" s="148">
        <v>4709.62</v>
      </c>
      <c r="I203" s="148">
        <v>4690</v>
      </c>
      <c r="J203" s="148">
        <v>4704</v>
      </c>
      <c r="K203" s="148">
        <v>4985</v>
      </c>
      <c r="L203" s="148">
        <v>5102</v>
      </c>
      <c r="M203" s="148">
        <v>4222</v>
      </c>
      <c r="N203" s="159">
        <v>6200</v>
      </c>
      <c r="O203" s="159">
        <v>4778</v>
      </c>
      <c r="P203" s="159">
        <v>7790</v>
      </c>
      <c r="Q203" s="150">
        <v>7680</v>
      </c>
      <c r="R203" s="150">
        <v>7180</v>
      </c>
      <c r="S203" s="136">
        <v>4621</v>
      </c>
      <c r="T203" s="148">
        <f>SUM(H203:S203)</f>
        <v>66661.62</v>
      </c>
      <c r="U203" s="266">
        <f>(T204/T203)</f>
        <v>0.49417672417802028</v>
      </c>
    </row>
    <row r="204" spans="2:24" ht="26.25" customHeight="1" x14ac:dyDescent="0.25">
      <c r="B204" s="54" t="s">
        <v>97</v>
      </c>
      <c r="C204" s="265" t="s">
        <v>98</v>
      </c>
      <c r="D204" s="265"/>
      <c r="E204" s="265"/>
      <c r="F204" s="46" t="s">
        <v>146</v>
      </c>
      <c r="G204" s="149">
        <f>T204</f>
        <v>32942.620999999999</v>
      </c>
      <c r="H204" s="148">
        <v>2605.6210000000001</v>
      </c>
      <c r="I204" s="148">
        <v>2824</v>
      </c>
      <c r="J204" s="148">
        <v>2896</v>
      </c>
      <c r="K204" s="136">
        <v>2873</v>
      </c>
      <c r="L204" s="136">
        <v>2841</v>
      </c>
      <c r="M204" s="136">
        <v>2856</v>
      </c>
      <c r="N204" s="160">
        <v>2785</v>
      </c>
      <c r="O204" s="160">
        <v>2708</v>
      </c>
      <c r="P204" s="160">
        <v>2685</v>
      </c>
      <c r="Q204" s="136">
        <v>2547</v>
      </c>
      <c r="R204" s="136">
        <v>2646</v>
      </c>
      <c r="S204" s="151">
        <v>2676</v>
      </c>
      <c r="T204" s="148">
        <f>SUM(H204:S204)</f>
        <v>32942.620999999999</v>
      </c>
      <c r="U204" s="266"/>
    </row>
    <row r="205" spans="2:24" ht="37.5" customHeight="1" x14ac:dyDescent="0.25">
      <c r="B205" s="250" t="s">
        <v>83</v>
      </c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S205" s="250"/>
      <c r="T205" s="250"/>
      <c r="U205" s="250"/>
    </row>
    <row r="206" spans="2:24" ht="15" customHeight="1" x14ac:dyDescent="0.25">
      <c r="B206" s="262" t="s">
        <v>30</v>
      </c>
      <c r="C206" s="262"/>
      <c r="D206" s="262"/>
      <c r="E206" s="262"/>
      <c r="F206" s="252" t="s">
        <v>20</v>
      </c>
      <c r="G206" s="252" t="s">
        <v>58</v>
      </c>
      <c r="H206" s="262" t="s">
        <v>31</v>
      </c>
      <c r="I206" s="262" t="s">
        <v>32</v>
      </c>
      <c r="J206" s="262" t="s">
        <v>33</v>
      </c>
      <c r="K206" s="262" t="s">
        <v>34</v>
      </c>
      <c r="L206" s="262" t="s">
        <v>35</v>
      </c>
      <c r="M206" s="262" t="s">
        <v>36</v>
      </c>
      <c r="N206" s="262" t="s">
        <v>37</v>
      </c>
      <c r="O206" s="262" t="s">
        <v>38</v>
      </c>
      <c r="P206" s="262" t="s">
        <v>39</v>
      </c>
      <c r="Q206" s="262" t="s">
        <v>59</v>
      </c>
      <c r="R206" s="262" t="s">
        <v>41</v>
      </c>
      <c r="S206" s="262" t="s">
        <v>42</v>
      </c>
      <c r="T206" s="262" t="s">
        <v>43</v>
      </c>
      <c r="U206" s="263" t="s">
        <v>44</v>
      </c>
    </row>
    <row r="207" spans="2:24" x14ac:dyDescent="0.25">
      <c r="B207" s="262"/>
      <c r="C207" s="262"/>
      <c r="D207" s="262"/>
      <c r="E207" s="262"/>
      <c r="F207" s="252"/>
      <c r="G207" s="252"/>
      <c r="H207" s="262"/>
      <c r="I207" s="262"/>
      <c r="J207" s="262"/>
      <c r="K207" s="262"/>
      <c r="L207" s="262"/>
      <c r="M207" s="262"/>
      <c r="N207" s="262"/>
      <c r="O207" s="262"/>
      <c r="P207" s="262"/>
      <c r="Q207" s="262"/>
      <c r="R207" s="262"/>
      <c r="S207" s="262"/>
      <c r="T207" s="262"/>
      <c r="U207" s="263"/>
    </row>
    <row r="208" spans="2:24" ht="41.25" customHeight="1" x14ac:dyDescent="0.25">
      <c r="B208" s="239" t="s">
        <v>215</v>
      </c>
      <c r="C208" s="239"/>
      <c r="D208" s="239"/>
      <c r="E208" s="239"/>
      <c r="F208" s="246" t="s">
        <v>99</v>
      </c>
      <c r="G208" s="86" t="s">
        <v>28</v>
      </c>
      <c r="H208" s="60">
        <v>20</v>
      </c>
      <c r="I208" s="60">
        <v>20</v>
      </c>
      <c r="J208" s="60">
        <v>20</v>
      </c>
      <c r="K208" s="60">
        <v>20</v>
      </c>
      <c r="L208" s="60">
        <v>20</v>
      </c>
      <c r="M208" s="60">
        <v>20</v>
      </c>
      <c r="N208" s="60">
        <v>20</v>
      </c>
      <c r="O208" s="60">
        <v>20</v>
      </c>
      <c r="P208" s="60">
        <v>20</v>
      </c>
      <c r="Q208" s="60">
        <v>20</v>
      </c>
      <c r="R208" s="60">
        <v>20</v>
      </c>
      <c r="S208" s="60">
        <v>20</v>
      </c>
      <c r="T208" s="60">
        <f>SUM(H208:S208)</f>
        <v>240</v>
      </c>
      <c r="U208" s="247">
        <f>T209/T208</f>
        <v>1.0333333333333334</v>
      </c>
      <c r="V208" s="261"/>
      <c r="W208" s="186"/>
      <c r="X208" s="186"/>
    </row>
    <row r="209" spans="2:21" ht="41.25" customHeight="1" x14ac:dyDescent="0.25">
      <c r="B209" s="239"/>
      <c r="C209" s="239"/>
      <c r="D209" s="239"/>
      <c r="E209" s="239"/>
      <c r="F209" s="246"/>
      <c r="G209" s="17" t="s">
        <v>46</v>
      </c>
      <c r="H209" s="103">
        <v>18</v>
      </c>
      <c r="I209" s="103">
        <v>22</v>
      </c>
      <c r="J209" s="103">
        <v>21</v>
      </c>
      <c r="K209" s="104">
        <v>19</v>
      </c>
      <c r="L209" s="104">
        <v>18</v>
      </c>
      <c r="M209" s="104">
        <v>21</v>
      </c>
      <c r="N209" s="104">
        <v>18</v>
      </c>
      <c r="O209" s="104">
        <v>19</v>
      </c>
      <c r="P209" s="104">
        <v>22</v>
      </c>
      <c r="Q209" s="104">
        <v>25</v>
      </c>
      <c r="R209" s="104">
        <v>24</v>
      </c>
      <c r="S209" s="104">
        <v>21</v>
      </c>
      <c r="T209" s="105">
        <f>SUM(H209:S209)</f>
        <v>248</v>
      </c>
      <c r="U209" s="247"/>
    </row>
    <row r="210" spans="2:21" ht="45" customHeight="1" x14ac:dyDescent="0.25">
      <c r="B210" s="239" t="s">
        <v>216</v>
      </c>
      <c r="C210" s="239"/>
      <c r="D210" s="239"/>
      <c r="E210" s="239"/>
      <c r="F210" s="246" t="s">
        <v>83</v>
      </c>
      <c r="G210" s="86" t="s">
        <v>28</v>
      </c>
      <c r="H210" s="65">
        <v>10</v>
      </c>
      <c r="I210" s="65">
        <v>10</v>
      </c>
      <c r="J210" s="65">
        <v>10</v>
      </c>
      <c r="K210" s="65">
        <v>10</v>
      </c>
      <c r="L210" s="65">
        <v>10</v>
      </c>
      <c r="M210" s="65">
        <v>10</v>
      </c>
      <c r="N210" s="65">
        <v>10</v>
      </c>
      <c r="O210" s="65">
        <v>10</v>
      </c>
      <c r="P210" s="65">
        <v>10</v>
      </c>
      <c r="Q210" s="65">
        <v>10</v>
      </c>
      <c r="R210" s="65">
        <v>10</v>
      </c>
      <c r="S210" s="65">
        <v>10</v>
      </c>
      <c r="T210" s="60">
        <f t="shared" ref="T210:T229" si="31">SUM(H210:S210)</f>
        <v>120</v>
      </c>
      <c r="U210" s="247">
        <f>T211/T210</f>
        <v>1.0916666666666666</v>
      </c>
    </row>
    <row r="211" spans="2:21" ht="45" customHeight="1" x14ac:dyDescent="0.25">
      <c r="B211" s="239"/>
      <c r="C211" s="239"/>
      <c r="D211" s="239"/>
      <c r="E211" s="239"/>
      <c r="F211" s="246"/>
      <c r="G211" s="17" t="s">
        <v>46</v>
      </c>
      <c r="H211" s="71">
        <v>7</v>
      </c>
      <c r="I211" s="71">
        <v>8</v>
      </c>
      <c r="J211" s="71">
        <v>9</v>
      </c>
      <c r="K211" s="106">
        <v>9</v>
      </c>
      <c r="L211" s="106">
        <v>8</v>
      </c>
      <c r="M211" s="106">
        <v>12</v>
      </c>
      <c r="N211" s="106">
        <v>9</v>
      </c>
      <c r="O211" s="106">
        <v>8</v>
      </c>
      <c r="P211" s="106">
        <v>15</v>
      </c>
      <c r="Q211" s="106">
        <v>19</v>
      </c>
      <c r="R211" s="106">
        <v>11</v>
      </c>
      <c r="S211" s="106">
        <v>16</v>
      </c>
      <c r="T211" s="105">
        <f t="shared" si="31"/>
        <v>131</v>
      </c>
      <c r="U211" s="247"/>
    </row>
    <row r="212" spans="2:21" ht="47.25" customHeight="1" x14ac:dyDescent="0.25">
      <c r="B212" s="239" t="s">
        <v>217</v>
      </c>
      <c r="C212" s="239"/>
      <c r="D212" s="239"/>
      <c r="E212" s="239"/>
      <c r="F212" s="246" t="s">
        <v>149</v>
      </c>
      <c r="G212" s="86" t="s">
        <v>28</v>
      </c>
      <c r="H212" s="107">
        <v>10</v>
      </c>
      <c r="I212" s="107">
        <v>10</v>
      </c>
      <c r="J212" s="107">
        <v>10</v>
      </c>
      <c r="K212" s="107">
        <v>10</v>
      </c>
      <c r="L212" s="107">
        <v>10</v>
      </c>
      <c r="M212" s="107">
        <v>10</v>
      </c>
      <c r="N212" s="107">
        <v>10</v>
      </c>
      <c r="O212" s="107">
        <v>10</v>
      </c>
      <c r="P212" s="107">
        <v>10</v>
      </c>
      <c r="Q212" s="107">
        <v>10</v>
      </c>
      <c r="R212" s="107">
        <v>10</v>
      </c>
      <c r="S212" s="107">
        <v>10</v>
      </c>
      <c r="T212" s="60">
        <f t="shared" si="31"/>
        <v>120</v>
      </c>
      <c r="U212" s="247">
        <f>T213/T212</f>
        <v>0.92500000000000004</v>
      </c>
    </row>
    <row r="213" spans="2:21" ht="24.75" customHeight="1" x14ac:dyDescent="0.25">
      <c r="B213" s="239"/>
      <c r="C213" s="239"/>
      <c r="D213" s="239"/>
      <c r="E213" s="239"/>
      <c r="F213" s="246"/>
      <c r="G213" s="17" t="s">
        <v>46</v>
      </c>
      <c r="H213" s="108">
        <v>11</v>
      </c>
      <c r="I213" s="108">
        <v>8</v>
      </c>
      <c r="J213" s="108">
        <v>9</v>
      </c>
      <c r="K213" s="109">
        <v>8</v>
      </c>
      <c r="L213" s="109">
        <v>8</v>
      </c>
      <c r="M213" s="109">
        <v>6</v>
      </c>
      <c r="N213" s="109">
        <v>7</v>
      </c>
      <c r="O213" s="109">
        <v>8</v>
      </c>
      <c r="P213" s="109">
        <v>10</v>
      </c>
      <c r="Q213" s="109">
        <v>18</v>
      </c>
      <c r="R213" s="109">
        <v>6</v>
      </c>
      <c r="S213" s="109">
        <v>12</v>
      </c>
      <c r="T213" s="105">
        <f t="shared" si="31"/>
        <v>111</v>
      </c>
      <c r="U213" s="247"/>
    </row>
    <row r="214" spans="2:21" ht="48" customHeight="1" x14ac:dyDescent="0.25">
      <c r="B214" s="240" t="s">
        <v>218</v>
      </c>
      <c r="C214" s="240"/>
      <c r="D214" s="240"/>
      <c r="E214" s="240"/>
      <c r="F214" s="246" t="s">
        <v>77</v>
      </c>
      <c r="G214" s="86" t="s">
        <v>28</v>
      </c>
      <c r="H214" s="107">
        <v>450</v>
      </c>
      <c r="I214" s="107">
        <v>450</v>
      </c>
      <c r="J214" s="107">
        <v>450</v>
      </c>
      <c r="K214" s="107">
        <v>450</v>
      </c>
      <c r="L214" s="107">
        <v>450</v>
      </c>
      <c r="M214" s="107">
        <v>450</v>
      </c>
      <c r="N214" s="107">
        <v>450</v>
      </c>
      <c r="O214" s="107">
        <v>450</v>
      </c>
      <c r="P214" s="107">
        <v>450</v>
      </c>
      <c r="Q214" s="107">
        <v>450</v>
      </c>
      <c r="R214" s="107">
        <v>450</v>
      </c>
      <c r="S214" s="107">
        <v>450</v>
      </c>
      <c r="T214" s="60">
        <f t="shared" si="31"/>
        <v>5400</v>
      </c>
      <c r="U214" s="247">
        <f>T215/T214</f>
        <v>1.5935185185185186</v>
      </c>
    </row>
    <row r="215" spans="2:21" ht="24" customHeight="1" x14ac:dyDescent="0.25">
      <c r="B215" s="240"/>
      <c r="C215" s="240"/>
      <c r="D215" s="240"/>
      <c r="E215" s="240"/>
      <c r="F215" s="246"/>
      <c r="G215" s="17" t="s">
        <v>46</v>
      </c>
      <c r="H215" s="108">
        <v>509</v>
      </c>
      <c r="I215" s="108">
        <v>522</v>
      </c>
      <c r="J215" s="108">
        <v>510</v>
      </c>
      <c r="K215" s="108">
        <v>395</v>
      </c>
      <c r="L215" s="108">
        <v>494</v>
      </c>
      <c r="M215" s="108">
        <v>1075</v>
      </c>
      <c r="N215" s="109">
        <v>1289</v>
      </c>
      <c r="O215" s="109">
        <v>1297</v>
      </c>
      <c r="P215" s="109">
        <v>847</v>
      </c>
      <c r="Q215" s="108">
        <v>90</v>
      </c>
      <c r="R215" s="108">
        <v>836</v>
      </c>
      <c r="S215" s="108">
        <v>741</v>
      </c>
      <c r="T215" s="105">
        <f t="shared" si="31"/>
        <v>8605</v>
      </c>
      <c r="U215" s="247"/>
    </row>
    <row r="216" spans="2:21" ht="43.5" customHeight="1" x14ac:dyDescent="0.25">
      <c r="B216" s="239" t="s">
        <v>219</v>
      </c>
      <c r="C216" s="239"/>
      <c r="D216" s="239"/>
      <c r="E216" s="239"/>
      <c r="F216" s="246" t="s">
        <v>101</v>
      </c>
      <c r="G216" s="86" t="s">
        <v>28</v>
      </c>
      <c r="H216" s="107">
        <v>5500</v>
      </c>
      <c r="I216" s="107">
        <v>5500</v>
      </c>
      <c r="J216" s="107">
        <v>5500</v>
      </c>
      <c r="K216" s="107">
        <v>5500</v>
      </c>
      <c r="L216" s="107">
        <v>5500</v>
      </c>
      <c r="M216" s="107">
        <v>5500</v>
      </c>
      <c r="N216" s="107">
        <v>5500</v>
      </c>
      <c r="O216" s="107">
        <v>5500</v>
      </c>
      <c r="P216" s="107">
        <v>5500</v>
      </c>
      <c r="Q216" s="107">
        <v>5500</v>
      </c>
      <c r="R216" s="107">
        <v>5500</v>
      </c>
      <c r="S216" s="107">
        <v>5500</v>
      </c>
      <c r="T216" s="60">
        <f t="shared" si="31"/>
        <v>66000</v>
      </c>
      <c r="U216" s="247">
        <f>T217/T216</f>
        <v>0.87104151515151507</v>
      </c>
    </row>
    <row r="217" spans="2:21" ht="34.5" customHeight="1" x14ac:dyDescent="0.25">
      <c r="B217" s="239"/>
      <c r="C217" s="239"/>
      <c r="D217" s="239"/>
      <c r="E217" s="239"/>
      <c r="F217" s="246"/>
      <c r="G217" s="17" t="s">
        <v>46</v>
      </c>
      <c r="H217" s="108">
        <v>4500</v>
      </c>
      <c r="I217" s="108">
        <v>4750</v>
      </c>
      <c r="J217" s="108">
        <v>5250</v>
      </c>
      <c r="K217" s="108">
        <v>4580</v>
      </c>
      <c r="L217" s="108">
        <v>4920</v>
      </c>
      <c r="M217" s="108">
        <v>5200</v>
      </c>
      <c r="N217" s="110">
        <v>6358.74</v>
      </c>
      <c r="O217" s="110">
        <v>4550</v>
      </c>
      <c r="P217" s="110">
        <v>3900</v>
      </c>
      <c r="Q217" s="110">
        <v>3980</v>
      </c>
      <c r="R217" s="110">
        <v>4250</v>
      </c>
      <c r="S217" s="110">
        <v>5250</v>
      </c>
      <c r="T217" s="105">
        <f t="shared" si="31"/>
        <v>57488.74</v>
      </c>
      <c r="U217" s="247"/>
    </row>
    <row r="218" spans="2:21" ht="40.5" customHeight="1" x14ac:dyDescent="0.25">
      <c r="B218" s="240" t="s">
        <v>220</v>
      </c>
      <c r="C218" s="240"/>
      <c r="D218" s="240"/>
      <c r="E218" s="240"/>
      <c r="F218" s="260" t="s">
        <v>127</v>
      </c>
      <c r="G218" s="86" t="s">
        <v>28</v>
      </c>
      <c r="H218" s="107">
        <v>5</v>
      </c>
      <c r="I218" s="107">
        <v>5</v>
      </c>
      <c r="J218" s="107">
        <v>5</v>
      </c>
      <c r="K218" s="107">
        <v>5</v>
      </c>
      <c r="L218" s="107">
        <v>5</v>
      </c>
      <c r="M218" s="107">
        <v>6</v>
      </c>
      <c r="N218" s="107">
        <v>5</v>
      </c>
      <c r="O218" s="107">
        <v>5</v>
      </c>
      <c r="P218" s="107">
        <v>5</v>
      </c>
      <c r="Q218" s="107">
        <v>5</v>
      </c>
      <c r="R218" s="107">
        <v>5</v>
      </c>
      <c r="S218" s="107">
        <v>5</v>
      </c>
      <c r="T218" s="60">
        <f t="shared" si="31"/>
        <v>61</v>
      </c>
      <c r="U218" s="247">
        <f>T219/T218</f>
        <v>0.68852459016393441</v>
      </c>
    </row>
    <row r="219" spans="2:21" ht="33.75" customHeight="1" x14ac:dyDescent="0.25">
      <c r="B219" s="240"/>
      <c r="C219" s="240"/>
      <c r="D219" s="240"/>
      <c r="E219" s="240"/>
      <c r="F219" s="260"/>
      <c r="G219" s="17" t="s">
        <v>46</v>
      </c>
      <c r="H219" s="108">
        <v>1</v>
      </c>
      <c r="I219" s="108">
        <v>1</v>
      </c>
      <c r="J219" s="108">
        <v>2</v>
      </c>
      <c r="K219" s="110">
        <v>5</v>
      </c>
      <c r="L219" s="110">
        <v>4</v>
      </c>
      <c r="M219" s="110">
        <v>8</v>
      </c>
      <c r="N219" s="110">
        <v>5</v>
      </c>
      <c r="O219" s="110">
        <v>5</v>
      </c>
      <c r="P219" s="110">
        <v>1</v>
      </c>
      <c r="Q219" s="108">
        <v>2</v>
      </c>
      <c r="R219" s="108">
        <v>2</v>
      </c>
      <c r="S219" s="108">
        <v>6</v>
      </c>
      <c r="T219" s="105">
        <f t="shared" si="31"/>
        <v>42</v>
      </c>
      <c r="U219" s="247"/>
    </row>
    <row r="220" spans="2:21" ht="29.25" customHeight="1" x14ac:dyDescent="0.25">
      <c r="B220" s="240" t="s">
        <v>221</v>
      </c>
      <c r="C220" s="240"/>
      <c r="D220" s="240"/>
      <c r="E220" s="240"/>
      <c r="F220" s="246" t="s">
        <v>63</v>
      </c>
      <c r="G220" s="86" t="s">
        <v>28</v>
      </c>
      <c r="H220" s="107">
        <v>50</v>
      </c>
      <c r="I220" s="107">
        <v>50</v>
      </c>
      <c r="J220" s="107">
        <v>50</v>
      </c>
      <c r="K220" s="107">
        <v>50</v>
      </c>
      <c r="L220" s="107">
        <v>50</v>
      </c>
      <c r="M220" s="107">
        <v>50</v>
      </c>
      <c r="N220" s="107">
        <v>50</v>
      </c>
      <c r="O220" s="107">
        <v>50</v>
      </c>
      <c r="P220" s="107">
        <v>50</v>
      </c>
      <c r="Q220" s="107">
        <v>50</v>
      </c>
      <c r="R220" s="107">
        <v>50</v>
      </c>
      <c r="S220" s="107">
        <v>50</v>
      </c>
      <c r="T220" s="60">
        <f t="shared" si="31"/>
        <v>600</v>
      </c>
      <c r="U220" s="247">
        <f>T221/T220</f>
        <v>0.97499999999999998</v>
      </c>
    </row>
    <row r="221" spans="2:21" ht="30.75" customHeight="1" x14ac:dyDescent="0.25">
      <c r="B221" s="240"/>
      <c r="C221" s="240"/>
      <c r="D221" s="240"/>
      <c r="E221" s="240"/>
      <c r="F221" s="246"/>
      <c r="G221" s="17" t="s">
        <v>46</v>
      </c>
      <c r="H221" s="108">
        <v>45</v>
      </c>
      <c r="I221" s="108">
        <v>35</v>
      </c>
      <c r="J221" s="108">
        <v>46</v>
      </c>
      <c r="K221" s="110">
        <v>55</v>
      </c>
      <c r="L221" s="110">
        <v>44</v>
      </c>
      <c r="M221" s="110">
        <v>52</v>
      </c>
      <c r="N221" s="110">
        <v>49</v>
      </c>
      <c r="O221" s="110">
        <v>45</v>
      </c>
      <c r="P221" s="110">
        <v>48</v>
      </c>
      <c r="Q221" s="110">
        <v>65</v>
      </c>
      <c r="R221" s="110">
        <v>52</v>
      </c>
      <c r="S221" s="110">
        <v>49</v>
      </c>
      <c r="T221" s="105">
        <f t="shared" si="31"/>
        <v>585</v>
      </c>
      <c r="U221" s="247"/>
    </row>
    <row r="222" spans="2:21" ht="34.5" customHeight="1" x14ac:dyDescent="0.25">
      <c r="B222" s="240" t="s">
        <v>222</v>
      </c>
      <c r="C222" s="240"/>
      <c r="D222" s="240"/>
      <c r="E222" s="240"/>
      <c r="F222" s="246" t="s">
        <v>100</v>
      </c>
      <c r="G222" s="16" t="s">
        <v>28</v>
      </c>
      <c r="H222" s="107">
        <v>200</v>
      </c>
      <c r="I222" s="107">
        <v>200</v>
      </c>
      <c r="J222" s="107">
        <v>200</v>
      </c>
      <c r="K222" s="107">
        <v>200</v>
      </c>
      <c r="L222" s="107">
        <v>200</v>
      </c>
      <c r="M222" s="107">
        <v>200</v>
      </c>
      <c r="N222" s="107">
        <v>200</v>
      </c>
      <c r="O222" s="107">
        <v>200</v>
      </c>
      <c r="P222" s="107">
        <v>200</v>
      </c>
      <c r="Q222" s="107">
        <v>200</v>
      </c>
      <c r="R222" s="107">
        <v>200</v>
      </c>
      <c r="S222" s="107">
        <v>200</v>
      </c>
      <c r="T222" s="60">
        <f t="shared" si="31"/>
        <v>2400</v>
      </c>
      <c r="U222" s="247">
        <f>T223/T222</f>
        <v>0.94874999999999998</v>
      </c>
    </row>
    <row r="223" spans="2:21" ht="34.5" customHeight="1" x14ac:dyDescent="0.25">
      <c r="B223" s="240"/>
      <c r="C223" s="240"/>
      <c r="D223" s="240"/>
      <c r="E223" s="240"/>
      <c r="F223" s="246"/>
      <c r="G223" s="17" t="s">
        <v>46</v>
      </c>
      <c r="H223" s="108">
        <v>190</v>
      </c>
      <c r="I223" s="108">
        <v>185</v>
      </c>
      <c r="J223" s="108">
        <v>196</v>
      </c>
      <c r="K223" s="108">
        <v>193</v>
      </c>
      <c r="L223" s="108">
        <v>162</v>
      </c>
      <c r="M223" s="108">
        <v>244</v>
      </c>
      <c r="N223" s="111">
        <v>266</v>
      </c>
      <c r="O223" s="111">
        <v>156</v>
      </c>
      <c r="P223" s="111">
        <v>125</v>
      </c>
      <c r="Q223" s="111">
        <v>201</v>
      </c>
      <c r="R223" s="111">
        <v>241</v>
      </c>
      <c r="S223" s="111">
        <v>118</v>
      </c>
      <c r="T223" s="105">
        <f t="shared" si="31"/>
        <v>2277</v>
      </c>
      <c r="U223" s="247"/>
    </row>
    <row r="224" spans="2:21" ht="49.5" customHeight="1" x14ac:dyDescent="0.25">
      <c r="B224" s="239" t="s">
        <v>223</v>
      </c>
      <c r="C224" s="239"/>
      <c r="D224" s="239"/>
      <c r="E224" s="239"/>
      <c r="F224" s="246" t="s">
        <v>83</v>
      </c>
      <c r="G224" s="86" t="s">
        <v>28</v>
      </c>
      <c r="H224" s="60">
        <v>20</v>
      </c>
      <c r="I224" s="60">
        <v>20</v>
      </c>
      <c r="J224" s="60">
        <v>20</v>
      </c>
      <c r="K224" s="60">
        <v>20</v>
      </c>
      <c r="L224" s="60">
        <v>20</v>
      </c>
      <c r="M224" s="60">
        <v>20</v>
      </c>
      <c r="N224" s="60">
        <v>20</v>
      </c>
      <c r="O224" s="60">
        <v>20</v>
      </c>
      <c r="P224" s="60">
        <v>20</v>
      </c>
      <c r="Q224" s="60">
        <v>20</v>
      </c>
      <c r="R224" s="60">
        <v>20</v>
      </c>
      <c r="S224" s="60">
        <v>20</v>
      </c>
      <c r="T224" s="60">
        <f t="shared" si="31"/>
        <v>240</v>
      </c>
      <c r="U224" s="247">
        <f>T225/T224</f>
        <v>0.97499999999999998</v>
      </c>
    </row>
    <row r="225" spans="2:21" ht="35.25" customHeight="1" x14ac:dyDescent="0.25">
      <c r="B225" s="239"/>
      <c r="C225" s="239"/>
      <c r="D225" s="239"/>
      <c r="E225" s="239"/>
      <c r="F225" s="246"/>
      <c r="G225" s="17" t="s">
        <v>46</v>
      </c>
      <c r="H225" s="103">
        <v>20</v>
      </c>
      <c r="I225" s="103">
        <v>18</v>
      </c>
      <c r="J225" s="103">
        <v>15</v>
      </c>
      <c r="K225" s="104">
        <v>19</v>
      </c>
      <c r="L225" s="104">
        <v>18</v>
      </c>
      <c r="M225" s="104">
        <v>19</v>
      </c>
      <c r="N225" s="104">
        <v>17</v>
      </c>
      <c r="O225" s="104">
        <v>16</v>
      </c>
      <c r="P225" s="104">
        <v>25</v>
      </c>
      <c r="Q225" s="104">
        <v>24</v>
      </c>
      <c r="R225" s="104">
        <v>22</v>
      </c>
      <c r="S225" s="104">
        <v>21</v>
      </c>
      <c r="T225" s="105">
        <f t="shared" si="31"/>
        <v>234</v>
      </c>
      <c r="U225" s="247"/>
    </row>
    <row r="226" spans="2:21" ht="48.75" customHeight="1" x14ac:dyDescent="0.25">
      <c r="B226" s="239" t="s">
        <v>224</v>
      </c>
      <c r="C226" s="239"/>
      <c r="D226" s="239"/>
      <c r="E226" s="239"/>
      <c r="F226" s="246" t="s">
        <v>101</v>
      </c>
      <c r="G226" s="16" t="s">
        <v>28</v>
      </c>
      <c r="H226" s="60">
        <v>8</v>
      </c>
      <c r="I226" s="60">
        <v>8</v>
      </c>
      <c r="J226" s="60">
        <v>8</v>
      </c>
      <c r="K226" s="60">
        <v>8</v>
      </c>
      <c r="L226" s="60">
        <v>8</v>
      </c>
      <c r="M226" s="60">
        <v>8</v>
      </c>
      <c r="N226" s="60">
        <v>8</v>
      </c>
      <c r="O226" s="60">
        <v>8</v>
      </c>
      <c r="P226" s="60">
        <v>8</v>
      </c>
      <c r="Q226" s="60">
        <v>8</v>
      </c>
      <c r="R226" s="60">
        <v>8</v>
      </c>
      <c r="S226" s="60">
        <v>8</v>
      </c>
      <c r="T226" s="60">
        <f t="shared" si="31"/>
        <v>96</v>
      </c>
      <c r="U226" s="247">
        <f>T227/T226</f>
        <v>1.3125</v>
      </c>
    </row>
    <row r="227" spans="2:21" ht="27" customHeight="1" x14ac:dyDescent="0.25">
      <c r="B227" s="239"/>
      <c r="C227" s="239"/>
      <c r="D227" s="239"/>
      <c r="E227" s="239"/>
      <c r="F227" s="246"/>
      <c r="G227" s="17" t="s">
        <v>46</v>
      </c>
      <c r="H227" s="71">
        <v>0</v>
      </c>
      <c r="I227" s="71">
        <v>0</v>
      </c>
      <c r="J227" s="71">
        <v>0</v>
      </c>
      <c r="K227" s="106">
        <v>0</v>
      </c>
      <c r="L227" s="106">
        <v>0</v>
      </c>
      <c r="M227" s="106">
        <v>0</v>
      </c>
      <c r="N227" s="106">
        <v>0</v>
      </c>
      <c r="O227" s="106">
        <v>0</v>
      </c>
      <c r="P227" s="106">
        <v>0</v>
      </c>
      <c r="Q227" s="71">
        <v>42</v>
      </c>
      <c r="R227" s="71">
        <v>39</v>
      </c>
      <c r="S227" s="71">
        <v>45</v>
      </c>
      <c r="T227" s="105">
        <f t="shared" si="31"/>
        <v>126</v>
      </c>
      <c r="U227" s="247"/>
    </row>
    <row r="228" spans="2:21" ht="53.25" customHeight="1" x14ac:dyDescent="0.25">
      <c r="B228" s="240" t="s">
        <v>225</v>
      </c>
      <c r="C228" s="240"/>
      <c r="D228" s="240"/>
      <c r="E228" s="240"/>
      <c r="F228" s="246" t="s">
        <v>77</v>
      </c>
      <c r="G228" s="86" t="s">
        <v>28</v>
      </c>
      <c r="H228" s="60">
        <v>80</v>
      </c>
      <c r="I228" s="60">
        <v>80</v>
      </c>
      <c r="J228" s="60">
        <v>80</v>
      </c>
      <c r="K228" s="60">
        <v>80</v>
      </c>
      <c r="L228" s="60">
        <v>80</v>
      </c>
      <c r="M228" s="60">
        <v>80</v>
      </c>
      <c r="N228" s="60">
        <v>80</v>
      </c>
      <c r="O228" s="60">
        <v>80</v>
      </c>
      <c r="P228" s="60">
        <v>80</v>
      </c>
      <c r="Q228" s="60">
        <v>80</v>
      </c>
      <c r="R228" s="60">
        <v>80</v>
      </c>
      <c r="S228" s="60">
        <v>80</v>
      </c>
      <c r="T228" s="60">
        <f t="shared" si="31"/>
        <v>960</v>
      </c>
      <c r="U228" s="247">
        <f>T229/T228</f>
        <v>0.99375000000000002</v>
      </c>
    </row>
    <row r="229" spans="2:21" ht="30.75" customHeight="1" x14ac:dyDescent="0.25">
      <c r="B229" s="240"/>
      <c r="C229" s="240"/>
      <c r="D229" s="240"/>
      <c r="E229" s="240"/>
      <c r="F229" s="246"/>
      <c r="G229" s="17" t="s">
        <v>46</v>
      </c>
      <c r="H229" s="103">
        <v>75</v>
      </c>
      <c r="I229" s="103">
        <v>70</v>
      </c>
      <c r="J229" s="103">
        <v>79</v>
      </c>
      <c r="K229" s="103">
        <v>85</v>
      </c>
      <c r="L229" s="103">
        <v>103</v>
      </c>
      <c r="M229" s="103">
        <v>92</v>
      </c>
      <c r="N229" s="104">
        <v>103</v>
      </c>
      <c r="O229" s="104">
        <v>92</v>
      </c>
      <c r="P229" s="104">
        <v>78</v>
      </c>
      <c r="Q229" s="104">
        <v>74</v>
      </c>
      <c r="R229" s="104">
        <v>70</v>
      </c>
      <c r="S229" s="104">
        <v>33</v>
      </c>
      <c r="T229" s="105">
        <f t="shared" si="31"/>
        <v>954</v>
      </c>
      <c r="U229" s="247"/>
    </row>
    <row r="230" spans="2:21" ht="30.75" customHeight="1" x14ac:dyDescent="0.25">
      <c r="B230" s="228" t="s">
        <v>161</v>
      </c>
      <c r="C230" s="228"/>
      <c r="D230" s="228"/>
      <c r="E230" s="228"/>
      <c r="F230" s="228"/>
      <c r="G230" s="114" t="s">
        <v>28</v>
      </c>
      <c r="H230" s="115">
        <f t="shared" ref="H230:S231" si="32">SUM(H208,H210,H212,H214,H216,H218,H220,H222,H224,H226,H228)</f>
        <v>6353</v>
      </c>
      <c r="I230" s="115">
        <f t="shared" si="32"/>
        <v>6353</v>
      </c>
      <c r="J230" s="115">
        <f t="shared" si="32"/>
        <v>6353</v>
      </c>
      <c r="K230" s="115">
        <f t="shared" si="32"/>
        <v>6353</v>
      </c>
      <c r="L230" s="115">
        <f t="shared" si="32"/>
        <v>6353</v>
      </c>
      <c r="M230" s="115">
        <f t="shared" si="32"/>
        <v>6354</v>
      </c>
      <c r="N230" s="115">
        <f t="shared" si="32"/>
        <v>6353</v>
      </c>
      <c r="O230" s="115">
        <f t="shared" si="32"/>
        <v>6353</v>
      </c>
      <c r="P230" s="115">
        <f t="shared" si="32"/>
        <v>6353</v>
      </c>
      <c r="Q230" s="115">
        <f t="shared" si="32"/>
        <v>6353</v>
      </c>
      <c r="R230" s="115">
        <f t="shared" si="32"/>
        <v>6353</v>
      </c>
      <c r="S230" s="115">
        <f t="shared" si="32"/>
        <v>6353</v>
      </c>
      <c r="T230" s="115">
        <f>SUM(H230:S230)</f>
        <v>76237</v>
      </c>
      <c r="U230" s="245">
        <f>T231/T230</f>
        <v>0.92870574655351068</v>
      </c>
    </row>
    <row r="231" spans="2:21" ht="30.75" customHeight="1" x14ac:dyDescent="0.25">
      <c r="B231" s="228"/>
      <c r="C231" s="228"/>
      <c r="D231" s="228"/>
      <c r="E231" s="228"/>
      <c r="F231" s="228"/>
      <c r="G231" s="84" t="s">
        <v>46</v>
      </c>
      <c r="H231" s="90">
        <f>SUM(H209,H211,H213,H215,H217,H219,H221,H223,H225,H227,H229)</f>
        <v>5376</v>
      </c>
      <c r="I231" s="90">
        <f t="shared" si="32"/>
        <v>5619</v>
      </c>
      <c r="J231" s="90">
        <f t="shared" si="32"/>
        <v>6137</v>
      </c>
      <c r="K231" s="90">
        <f t="shared" si="32"/>
        <v>5368</v>
      </c>
      <c r="L231" s="90">
        <f t="shared" si="32"/>
        <v>5779</v>
      </c>
      <c r="M231" s="90">
        <f t="shared" si="32"/>
        <v>6729</v>
      </c>
      <c r="N231" s="90">
        <f t="shared" si="32"/>
        <v>8121.74</v>
      </c>
      <c r="O231" s="90">
        <f t="shared" si="32"/>
        <v>6196</v>
      </c>
      <c r="P231" s="90">
        <f t="shared" si="32"/>
        <v>5071</v>
      </c>
      <c r="Q231" s="90">
        <f t="shared" si="32"/>
        <v>4540</v>
      </c>
      <c r="R231" s="90">
        <f t="shared" si="32"/>
        <v>5553</v>
      </c>
      <c r="S231" s="90">
        <f t="shared" si="32"/>
        <v>6312</v>
      </c>
      <c r="T231" s="91">
        <f>SUM(H231:S231)</f>
        <v>70801.739999999991</v>
      </c>
      <c r="U231" s="245"/>
    </row>
    <row r="232" spans="2:21" ht="66" customHeight="1" x14ac:dyDescent="0.25">
      <c r="B232" s="259" t="s">
        <v>158</v>
      </c>
      <c r="C232" s="259"/>
      <c r="D232" s="259"/>
      <c r="E232" s="259"/>
      <c r="F232" s="259"/>
      <c r="G232" s="259"/>
      <c r="H232" s="259"/>
      <c r="I232" s="259"/>
      <c r="J232" s="259"/>
      <c r="K232" s="259"/>
      <c r="L232" s="259"/>
      <c r="M232" s="259"/>
      <c r="N232" s="259"/>
      <c r="O232" s="259"/>
      <c r="P232" s="259"/>
      <c r="Q232" s="259"/>
      <c r="R232" s="259"/>
      <c r="S232" s="259"/>
      <c r="T232" s="259"/>
      <c r="U232" s="259"/>
    </row>
    <row r="233" spans="2:21" ht="33" customHeight="1" x14ac:dyDescent="0.25">
      <c r="B233" s="256" t="s">
        <v>147</v>
      </c>
      <c r="C233" s="256"/>
      <c r="D233" s="256"/>
      <c r="E233" s="256"/>
      <c r="F233" s="256"/>
      <c r="G233" s="256"/>
      <c r="H233" s="256"/>
      <c r="I233" s="256"/>
      <c r="J233" s="256"/>
      <c r="K233" s="256"/>
      <c r="L233" s="256"/>
      <c r="M233" s="256"/>
      <c r="N233" s="256"/>
      <c r="O233" s="256"/>
      <c r="P233" s="256"/>
      <c r="Q233" s="256"/>
      <c r="R233" s="256"/>
      <c r="S233" s="256"/>
      <c r="T233" s="256"/>
      <c r="U233" s="256"/>
    </row>
    <row r="234" spans="2:21" ht="33" customHeight="1" x14ac:dyDescent="0.25">
      <c r="B234" s="177" t="s">
        <v>18</v>
      </c>
      <c r="C234" s="223" t="s">
        <v>19</v>
      </c>
      <c r="D234" s="223"/>
      <c r="E234" s="223"/>
      <c r="F234" s="177" t="s">
        <v>20</v>
      </c>
      <c r="G234" s="165" t="s">
        <v>21</v>
      </c>
      <c r="H234" s="223" t="s">
        <v>226</v>
      </c>
      <c r="I234" s="223"/>
      <c r="J234" s="223"/>
      <c r="K234" s="223"/>
      <c r="L234" s="223"/>
      <c r="M234" s="223"/>
      <c r="N234" s="223"/>
      <c r="O234" s="223" t="s">
        <v>23</v>
      </c>
      <c r="P234" s="223"/>
      <c r="Q234" s="223"/>
      <c r="R234" s="223"/>
      <c r="S234" s="223"/>
      <c r="T234" s="223" t="s">
        <v>24</v>
      </c>
      <c r="U234" s="223"/>
    </row>
    <row r="235" spans="2:21" ht="50.25" customHeight="1" x14ac:dyDescent="0.25">
      <c r="B235" s="180" t="s">
        <v>102</v>
      </c>
      <c r="C235" s="257" t="s">
        <v>148</v>
      </c>
      <c r="D235" s="257"/>
      <c r="E235" s="257"/>
      <c r="F235" s="180" t="s">
        <v>103</v>
      </c>
      <c r="G235" s="180" t="s">
        <v>26</v>
      </c>
      <c r="H235" s="257" t="s">
        <v>104</v>
      </c>
      <c r="I235" s="257"/>
      <c r="J235" s="257"/>
      <c r="K235" s="257"/>
      <c r="L235" s="257"/>
      <c r="M235" s="257"/>
      <c r="N235" s="257"/>
      <c r="O235" s="257" t="s">
        <v>49</v>
      </c>
      <c r="P235" s="257"/>
      <c r="Q235" s="257"/>
      <c r="R235" s="257"/>
      <c r="S235" s="257"/>
      <c r="T235" s="258">
        <f>U238</f>
        <v>0.81</v>
      </c>
      <c r="U235" s="258"/>
    </row>
    <row r="236" spans="2:21" ht="14.45" customHeight="1" x14ac:dyDescent="0.25">
      <c r="B236" s="254" t="s">
        <v>28</v>
      </c>
      <c r="C236" s="254"/>
      <c r="D236" s="254"/>
      <c r="E236" s="254"/>
      <c r="F236" s="254"/>
      <c r="G236" s="254"/>
      <c r="H236" s="254"/>
      <c r="I236" s="254"/>
      <c r="J236" s="254"/>
      <c r="K236" s="254"/>
      <c r="L236" s="254"/>
      <c r="M236" s="254"/>
      <c r="N236" s="254"/>
      <c r="O236" s="254"/>
      <c r="P236" s="254"/>
      <c r="Q236" s="254"/>
      <c r="R236" s="254"/>
      <c r="S236" s="254"/>
      <c r="T236" s="254"/>
      <c r="U236" s="254"/>
    </row>
    <row r="237" spans="2:21" x14ac:dyDescent="0.25">
      <c r="B237" s="164" t="s">
        <v>29</v>
      </c>
      <c r="C237" s="221" t="s">
        <v>30</v>
      </c>
      <c r="D237" s="221"/>
      <c r="E237" s="221"/>
      <c r="F237" s="164" t="s">
        <v>20</v>
      </c>
      <c r="G237" s="164" t="s">
        <v>28</v>
      </c>
      <c r="H237" s="164" t="s">
        <v>31</v>
      </c>
      <c r="I237" s="164" t="s">
        <v>32</v>
      </c>
      <c r="J237" s="164" t="s">
        <v>33</v>
      </c>
      <c r="K237" s="164" t="s">
        <v>34</v>
      </c>
      <c r="L237" s="164" t="s">
        <v>35</v>
      </c>
      <c r="M237" s="164" t="s">
        <v>36</v>
      </c>
      <c r="N237" s="164" t="s">
        <v>37</v>
      </c>
      <c r="O237" s="164" t="s">
        <v>38</v>
      </c>
      <c r="P237" s="164" t="s">
        <v>39</v>
      </c>
      <c r="Q237" s="164" t="s">
        <v>40</v>
      </c>
      <c r="R237" s="164" t="s">
        <v>41</v>
      </c>
      <c r="S237" s="164" t="s">
        <v>42</v>
      </c>
      <c r="T237" s="164" t="s">
        <v>43</v>
      </c>
      <c r="U237" s="164" t="s">
        <v>44</v>
      </c>
    </row>
    <row r="238" spans="2:21" ht="51" customHeight="1" x14ac:dyDescent="0.25">
      <c r="B238" s="19" t="s">
        <v>105</v>
      </c>
      <c r="C238" s="255" t="s">
        <v>106</v>
      </c>
      <c r="D238" s="255"/>
      <c r="E238" s="255"/>
      <c r="F238" s="63" t="s">
        <v>103</v>
      </c>
      <c r="G238" s="129">
        <f>T238</f>
        <v>1944</v>
      </c>
      <c r="H238" s="129">
        <v>162</v>
      </c>
      <c r="I238" s="129">
        <v>162</v>
      </c>
      <c r="J238" s="129">
        <v>162</v>
      </c>
      <c r="K238" s="129">
        <v>162</v>
      </c>
      <c r="L238" s="129">
        <v>162</v>
      </c>
      <c r="M238" s="129">
        <v>162</v>
      </c>
      <c r="N238" s="129">
        <v>162</v>
      </c>
      <c r="O238" s="129">
        <v>162</v>
      </c>
      <c r="P238" s="129">
        <v>162</v>
      </c>
      <c r="Q238" s="129">
        <v>162</v>
      </c>
      <c r="R238" s="129">
        <v>162</v>
      </c>
      <c r="S238" s="129">
        <v>162</v>
      </c>
      <c r="T238" s="129">
        <f>SUM(H238:S238)</f>
        <v>1944</v>
      </c>
      <c r="U238" s="249">
        <f>T238/T239</f>
        <v>0.81</v>
      </c>
    </row>
    <row r="239" spans="2:21" ht="51" customHeight="1" x14ac:dyDescent="0.25">
      <c r="B239" s="19" t="s">
        <v>107</v>
      </c>
      <c r="C239" s="255" t="s">
        <v>108</v>
      </c>
      <c r="D239" s="255"/>
      <c r="E239" s="255"/>
      <c r="F239" s="63" t="s">
        <v>103</v>
      </c>
      <c r="G239" s="129">
        <f>T239</f>
        <v>2400</v>
      </c>
      <c r="H239" s="129">
        <v>200</v>
      </c>
      <c r="I239" s="129">
        <v>200</v>
      </c>
      <c r="J239" s="129">
        <v>200</v>
      </c>
      <c r="K239" s="129">
        <v>200</v>
      </c>
      <c r="L239" s="129">
        <v>200</v>
      </c>
      <c r="M239" s="129">
        <v>200</v>
      </c>
      <c r="N239" s="129">
        <v>200</v>
      </c>
      <c r="O239" s="129">
        <v>200</v>
      </c>
      <c r="P239" s="129">
        <v>200</v>
      </c>
      <c r="Q239" s="129">
        <v>200</v>
      </c>
      <c r="R239" s="129">
        <v>200</v>
      </c>
      <c r="S239" s="129">
        <v>200</v>
      </c>
      <c r="T239" s="129">
        <f>SUM(H239:S239)</f>
        <v>2400</v>
      </c>
      <c r="U239" s="249"/>
    </row>
    <row r="240" spans="2:21" ht="15.75" x14ac:dyDescent="0.25">
      <c r="B240" s="254" t="s">
        <v>46</v>
      </c>
      <c r="C240" s="254"/>
      <c r="D240" s="254"/>
      <c r="E240" s="254"/>
      <c r="F240" s="254"/>
      <c r="G240" s="254"/>
      <c r="H240" s="254"/>
      <c r="I240" s="254"/>
      <c r="J240" s="254"/>
      <c r="K240" s="254"/>
      <c r="L240" s="254"/>
      <c r="M240" s="254"/>
      <c r="N240" s="254"/>
      <c r="O240" s="254"/>
      <c r="P240" s="254"/>
      <c r="Q240" s="254"/>
      <c r="R240" s="254"/>
      <c r="S240" s="254"/>
      <c r="T240" s="254"/>
      <c r="U240" s="254"/>
    </row>
    <row r="241" spans="2:21" x14ac:dyDescent="0.25">
      <c r="B241" s="164" t="s">
        <v>29</v>
      </c>
      <c r="C241" s="221" t="s">
        <v>30</v>
      </c>
      <c r="D241" s="221"/>
      <c r="E241" s="221"/>
      <c r="F241" s="164" t="s">
        <v>20</v>
      </c>
      <c r="G241" s="164" t="s">
        <v>46</v>
      </c>
      <c r="H241" s="164" t="s">
        <v>31</v>
      </c>
      <c r="I241" s="164" t="s">
        <v>32</v>
      </c>
      <c r="J241" s="164" t="s">
        <v>33</v>
      </c>
      <c r="K241" s="164" t="s">
        <v>34</v>
      </c>
      <c r="L241" s="164" t="s">
        <v>35</v>
      </c>
      <c r="M241" s="164" t="s">
        <v>36</v>
      </c>
      <c r="N241" s="164" t="s">
        <v>37</v>
      </c>
      <c r="O241" s="164" t="s">
        <v>38</v>
      </c>
      <c r="P241" s="164" t="s">
        <v>39</v>
      </c>
      <c r="Q241" s="164" t="s">
        <v>40</v>
      </c>
      <c r="R241" s="164" t="s">
        <v>41</v>
      </c>
      <c r="S241" s="164" t="s">
        <v>42</v>
      </c>
      <c r="T241" s="164" t="s">
        <v>43</v>
      </c>
      <c r="U241" s="169" t="s">
        <v>44</v>
      </c>
    </row>
    <row r="242" spans="2:21" ht="51.75" customHeight="1" x14ac:dyDescent="0.25">
      <c r="B242" s="52" t="s">
        <v>105</v>
      </c>
      <c r="C242" s="248" t="s">
        <v>106</v>
      </c>
      <c r="D242" s="248"/>
      <c r="E242" s="248"/>
      <c r="F242" s="77" t="s">
        <v>103</v>
      </c>
      <c r="G242" s="45">
        <f>T242</f>
        <v>2392</v>
      </c>
      <c r="H242" s="45">
        <v>211</v>
      </c>
      <c r="I242" s="45">
        <v>210</v>
      </c>
      <c r="J242" s="45">
        <v>196</v>
      </c>
      <c r="K242" s="45">
        <v>380</v>
      </c>
      <c r="L242" s="45">
        <v>270</v>
      </c>
      <c r="M242" s="45">
        <v>180</v>
      </c>
      <c r="N242" s="153">
        <v>95</v>
      </c>
      <c r="O242" s="153">
        <v>120</v>
      </c>
      <c r="P242" s="153">
        <v>150</v>
      </c>
      <c r="Q242" s="74">
        <v>210</v>
      </c>
      <c r="R242" s="74">
        <v>150</v>
      </c>
      <c r="S242" s="74">
        <v>220</v>
      </c>
      <c r="T242" s="154">
        <f>SUM(H242:S242)</f>
        <v>2392</v>
      </c>
      <c r="U242" s="249">
        <f>T242/T243</f>
        <v>0.9966666666666667</v>
      </c>
    </row>
    <row r="243" spans="2:21" ht="51.75" customHeight="1" x14ac:dyDescent="0.25">
      <c r="B243" s="52" t="s">
        <v>107</v>
      </c>
      <c r="C243" s="248" t="s">
        <v>108</v>
      </c>
      <c r="D243" s="248"/>
      <c r="E243" s="248"/>
      <c r="F243" s="77" t="s">
        <v>103</v>
      </c>
      <c r="G243" s="45">
        <f>T243</f>
        <v>2400</v>
      </c>
      <c r="H243" s="154">
        <v>200</v>
      </c>
      <c r="I243" s="154">
        <v>200</v>
      </c>
      <c r="J243" s="154">
        <v>200</v>
      </c>
      <c r="K243" s="154">
        <v>200</v>
      </c>
      <c r="L243" s="154">
        <v>200</v>
      </c>
      <c r="M243" s="154">
        <v>200</v>
      </c>
      <c r="N243" s="154">
        <v>200</v>
      </c>
      <c r="O243" s="154">
        <v>200</v>
      </c>
      <c r="P243" s="154">
        <v>200</v>
      </c>
      <c r="Q243" s="154">
        <v>200</v>
      </c>
      <c r="R243" s="154">
        <v>200</v>
      </c>
      <c r="S243" s="154">
        <v>200</v>
      </c>
      <c r="T243" s="154">
        <f>SUM(H243:S243)</f>
        <v>2400</v>
      </c>
      <c r="U243" s="249"/>
    </row>
    <row r="244" spans="2:21" ht="25.5" customHeight="1" x14ac:dyDescent="0.25">
      <c r="B244" s="250" t="s">
        <v>83</v>
      </c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S244" s="250"/>
      <c r="T244" s="250"/>
      <c r="U244" s="250"/>
    </row>
    <row r="245" spans="2:21" ht="15" customHeight="1" x14ac:dyDescent="0.25">
      <c r="B245" s="251" t="s">
        <v>30</v>
      </c>
      <c r="C245" s="251"/>
      <c r="D245" s="251"/>
      <c r="E245" s="251"/>
      <c r="F245" s="221" t="s">
        <v>20</v>
      </c>
      <c r="G245" s="252" t="s">
        <v>58</v>
      </c>
      <c r="H245" s="251" t="s">
        <v>31</v>
      </c>
      <c r="I245" s="251" t="s">
        <v>32</v>
      </c>
      <c r="J245" s="251" t="s">
        <v>33</v>
      </c>
      <c r="K245" s="251" t="s">
        <v>34</v>
      </c>
      <c r="L245" s="251" t="s">
        <v>35</v>
      </c>
      <c r="M245" s="251" t="s">
        <v>36</v>
      </c>
      <c r="N245" s="251" t="s">
        <v>37</v>
      </c>
      <c r="O245" s="251" t="s">
        <v>38</v>
      </c>
      <c r="P245" s="251" t="s">
        <v>39</v>
      </c>
      <c r="Q245" s="251" t="s">
        <v>59</v>
      </c>
      <c r="R245" s="251" t="s">
        <v>41</v>
      </c>
      <c r="S245" s="251" t="s">
        <v>42</v>
      </c>
      <c r="T245" s="251" t="s">
        <v>43</v>
      </c>
      <c r="U245" s="253" t="s">
        <v>44</v>
      </c>
    </row>
    <row r="246" spans="2:21" ht="15" customHeight="1" x14ac:dyDescent="0.25">
      <c r="B246" s="251"/>
      <c r="C246" s="251"/>
      <c r="D246" s="251"/>
      <c r="E246" s="251"/>
      <c r="F246" s="221"/>
      <c r="G246" s="252"/>
      <c r="H246" s="251"/>
      <c r="I246" s="251"/>
      <c r="J246" s="251"/>
      <c r="K246" s="251"/>
      <c r="L246" s="251"/>
      <c r="M246" s="251"/>
      <c r="N246" s="251"/>
      <c r="O246" s="251"/>
      <c r="P246" s="251"/>
      <c r="Q246" s="251"/>
      <c r="R246" s="251"/>
      <c r="S246" s="251"/>
      <c r="T246" s="251"/>
      <c r="U246" s="253"/>
    </row>
    <row r="247" spans="2:21" ht="53.25" customHeight="1" x14ac:dyDescent="0.25">
      <c r="B247" s="229" t="s">
        <v>227</v>
      </c>
      <c r="C247" s="229"/>
      <c r="D247" s="229"/>
      <c r="E247" s="229"/>
      <c r="F247" s="246" t="s">
        <v>83</v>
      </c>
      <c r="G247" s="19" t="s">
        <v>28</v>
      </c>
      <c r="H247" s="112">
        <v>20</v>
      </c>
      <c r="I247" s="112">
        <v>20</v>
      </c>
      <c r="J247" s="112">
        <v>20</v>
      </c>
      <c r="K247" s="112">
        <v>20</v>
      </c>
      <c r="L247" s="112">
        <v>20</v>
      </c>
      <c r="M247" s="112">
        <v>20</v>
      </c>
      <c r="N247" s="112">
        <v>20</v>
      </c>
      <c r="O247" s="112">
        <v>20</v>
      </c>
      <c r="P247" s="112">
        <v>20</v>
      </c>
      <c r="Q247" s="112">
        <v>20</v>
      </c>
      <c r="R247" s="112">
        <v>20</v>
      </c>
      <c r="S247" s="112">
        <v>20</v>
      </c>
      <c r="T247" s="65">
        <f t="shared" ref="T247:T266" si="33">SUM(H247:S247)</f>
        <v>240</v>
      </c>
      <c r="U247" s="247">
        <f>T248/T247</f>
        <v>1.075</v>
      </c>
    </row>
    <row r="248" spans="2:21" ht="53.25" customHeight="1" x14ac:dyDescent="0.25">
      <c r="B248" s="229"/>
      <c r="C248" s="229"/>
      <c r="D248" s="229"/>
      <c r="E248" s="229"/>
      <c r="F248" s="246"/>
      <c r="G248" s="179" t="s">
        <v>46</v>
      </c>
      <c r="H248" s="67">
        <v>20</v>
      </c>
      <c r="I248" s="74">
        <v>30</v>
      </c>
      <c r="J248" s="38">
        <v>20</v>
      </c>
      <c r="K248" s="67">
        <v>23</v>
      </c>
      <c r="L248" s="67">
        <v>24</v>
      </c>
      <c r="M248" s="67">
        <v>20</v>
      </c>
      <c r="N248" s="38">
        <v>15</v>
      </c>
      <c r="O248" s="74">
        <v>20</v>
      </c>
      <c r="P248" s="74">
        <v>21</v>
      </c>
      <c r="Q248" s="35">
        <v>22</v>
      </c>
      <c r="R248" s="35">
        <v>21</v>
      </c>
      <c r="S248" s="35">
        <v>22</v>
      </c>
      <c r="T248" s="113">
        <f t="shared" si="33"/>
        <v>258</v>
      </c>
      <c r="U248" s="247"/>
    </row>
    <row r="249" spans="2:21" ht="38.25" customHeight="1" x14ac:dyDescent="0.25">
      <c r="B249" s="229" t="s">
        <v>228</v>
      </c>
      <c r="C249" s="229"/>
      <c r="D249" s="229"/>
      <c r="E249" s="229"/>
      <c r="F249" s="246" t="s">
        <v>117</v>
      </c>
      <c r="G249" s="19" t="s">
        <v>28</v>
      </c>
      <c r="H249" s="112">
        <v>10</v>
      </c>
      <c r="I249" s="112">
        <v>10</v>
      </c>
      <c r="J249" s="112">
        <v>10</v>
      </c>
      <c r="K249" s="112">
        <v>10</v>
      </c>
      <c r="L249" s="112">
        <v>10</v>
      </c>
      <c r="M249" s="112">
        <v>10</v>
      </c>
      <c r="N249" s="112">
        <v>10</v>
      </c>
      <c r="O249" s="112">
        <v>10</v>
      </c>
      <c r="P249" s="112">
        <v>10</v>
      </c>
      <c r="Q249" s="112">
        <v>10</v>
      </c>
      <c r="R249" s="112">
        <v>10</v>
      </c>
      <c r="S249" s="112">
        <v>10</v>
      </c>
      <c r="T249" s="65">
        <f t="shared" si="33"/>
        <v>120</v>
      </c>
      <c r="U249" s="247">
        <f>T250/T249</f>
        <v>1</v>
      </c>
    </row>
    <row r="250" spans="2:21" ht="38.25" customHeight="1" x14ac:dyDescent="0.25">
      <c r="B250" s="229"/>
      <c r="C250" s="229"/>
      <c r="D250" s="229"/>
      <c r="E250" s="229"/>
      <c r="F250" s="246"/>
      <c r="G250" s="179" t="s">
        <v>46</v>
      </c>
      <c r="H250" s="67">
        <v>10</v>
      </c>
      <c r="I250" s="74">
        <v>5</v>
      </c>
      <c r="J250" s="74">
        <v>15</v>
      </c>
      <c r="K250" s="67">
        <v>10</v>
      </c>
      <c r="L250" s="67">
        <v>11</v>
      </c>
      <c r="M250" s="67">
        <v>9</v>
      </c>
      <c r="N250" s="73">
        <v>9</v>
      </c>
      <c r="O250" s="73">
        <v>12</v>
      </c>
      <c r="P250" s="73">
        <v>8</v>
      </c>
      <c r="Q250" s="73">
        <v>10</v>
      </c>
      <c r="R250" s="73">
        <v>11</v>
      </c>
      <c r="S250" s="73">
        <v>10</v>
      </c>
      <c r="T250" s="113">
        <f t="shared" si="33"/>
        <v>120</v>
      </c>
      <c r="U250" s="247"/>
    </row>
    <row r="251" spans="2:21" ht="39.75" customHeight="1" x14ac:dyDescent="0.25">
      <c r="B251" s="229" t="s">
        <v>229</v>
      </c>
      <c r="C251" s="229"/>
      <c r="D251" s="229"/>
      <c r="E251" s="229"/>
      <c r="F251" s="246" t="s">
        <v>118</v>
      </c>
      <c r="G251" s="19" t="s">
        <v>28</v>
      </c>
      <c r="H251" s="112">
        <v>16</v>
      </c>
      <c r="I251" s="112">
        <v>16</v>
      </c>
      <c r="J251" s="112">
        <v>16</v>
      </c>
      <c r="K251" s="112">
        <v>16</v>
      </c>
      <c r="L251" s="112">
        <v>16</v>
      </c>
      <c r="M251" s="112">
        <v>16</v>
      </c>
      <c r="N251" s="112">
        <v>16</v>
      </c>
      <c r="O251" s="112">
        <v>16</v>
      </c>
      <c r="P251" s="112">
        <v>16</v>
      </c>
      <c r="Q251" s="112">
        <v>16</v>
      </c>
      <c r="R251" s="112">
        <v>16</v>
      </c>
      <c r="S251" s="112">
        <v>16</v>
      </c>
      <c r="T251" s="65">
        <f t="shared" si="33"/>
        <v>192</v>
      </c>
      <c r="U251" s="247">
        <f>T252/T251</f>
        <v>0.98958333333333337</v>
      </c>
    </row>
    <row r="252" spans="2:21" ht="39.75" customHeight="1" x14ac:dyDescent="0.25">
      <c r="B252" s="229"/>
      <c r="C252" s="229"/>
      <c r="D252" s="229"/>
      <c r="E252" s="229"/>
      <c r="F252" s="246"/>
      <c r="G252" s="179" t="s">
        <v>46</v>
      </c>
      <c r="H252" s="67">
        <v>16</v>
      </c>
      <c r="I252" s="57">
        <v>16</v>
      </c>
      <c r="J252" s="57">
        <v>15</v>
      </c>
      <c r="K252" s="66">
        <v>18</v>
      </c>
      <c r="L252" s="67">
        <v>17</v>
      </c>
      <c r="M252" s="66">
        <v>19</v>
      </c>
      <c r="N252" s="88">
        <v>12</v>
      </c>
      <c r="O252" s="88">
        <v>12</v>
      </c>
      <c r="P252" s="88">
        <v>14</v>
      </c>
      <c r="Q252" s="88">
        <v>13</v>
      </c>
      <c r="R252" s="88">
        <v>16</v>
      </c>
      <c r="S252" s="88">
        <v>22</v>
      </c>
      <c r="T252" s="113">
        <f t="shared" si="33"/>
        <v>190</v>
      </c>
      <c r="U252" s="247"/>
    </row>
    <row r="253" spans="2:21" ht="39.75" customHeight="1" x14ac:dyDescent="0.25">
      <c r="B253" s="229" t="s">
        <v>230</v>
      </c>
      <c r="C253" s="229"/>
      <c r="D253" s="229"/>
      <c r="E253" s="229"/>
      <c r="F253" s="246" t="s">
        <v>119</v>
      </c>
      <c r="G253" s="19" t="s">
        <v>28</v>
      </c>
      <c r="H253" s="112">
        <v>10</v>
      </c>
      <c r="I253" s="112">
        <v>10</v>
      </c>
      <c r="J253" s="112">
        <v>10</v>
      </c>
      <c r="K253" s="112">
        <v>10</v>
      </c>
      <c r="L253" s="112">
        <v>10</v>
      </c>
      <c r="M253" s="112">
        <v>10</v>
      </c>
      <c r="N253" s="112">
        <v>10</v>
      </c>
      <c r="O253" s="112">
        <v>10</v>
      </c>
      <c r="P253" s="112">
        <v>10</v>
      </c>
      <c r="Q253" s="112">
        <v>10</v>
      </c>
      <c r="R253" s="112">
        <v>10</v>
      </c>
      <c r="S253" s="112">
        <v>10</v>
      </c>
      <c r="T253" s="65">
        <f t="shared" si="33"/>
        <v>120</v>
      </c>
      <c r="U253" s="247">
        <f>T254/T253</f>
        <v>1.0249999999999999</v>
      </c>
    </row>
    <row r="254" spans="2:21" ht="39.75" customHeight="1" x14ac:dyDescent="0.25">
      <c r="B254" s="229"/>
      <c r="C254" s="229"/>
      <c r="D254" s="229"/>
      <c r="E254" s="229"/>
      <c r="F254" s="246"/>
      <c r="G254" s="179" t="s">
        <v>46</v>
      </c>
      <c r="H254" s="67">
        <v>15</v>
      </c>
      <c r="I254" s="57">
        <v>8</v>
      </c>
      <c r="J254" s="57">
        <v>9</v>
      </c>
      <c r="K254" s="67">
        <v>17</v>
      </c>
      <c r="L254" s="67">
        <v>8</v>
      </c>
      <c r="M254" s="67">
        <v>8</v>
      </c>
      <c r="N254" s="99">
        <v>8</v>
      </c>
      <c r="O254" s="99">
        <v>10</v>
      </c>
      <c r="P254" s="88">
        <v>8</v>
      </c>
      <c r="Q254" s="88">
        <v>11</v>
      </c>
      <c r="R254" s="88">
        <v>11</v>
      </c>
      <c r="S254" s="88">
        <v>10</v>
      </c>
      <c r="T254" s="113">
        <f t="shared" si="33"/>
        <v>123</v>
      </c>
      <c r="U254" s="247"/>
    </row>
    <row r="255" spans="2:21" ht="47.25" customHeight="1" x14ac:dyDescent="0.25">
      <c r="B255" s="229" t="s">
        <v>231</v>
      </c>
      <c r="C255" s="229"/>
      <c r="D255" s="229"/>
      <c r="E255" s="229"/>
      <c r="F255" s="246" t="s">
        <v>25</v>
      </c>
      <c r="G255" s="19" t="s">
        <v>28</v>
      </c>
      <c r="H255" s="112">
        <v>5</v>
      </c>
      <c r="I255" s="112">
        <v>5</v>
      </c>
      <c r="J255" s="112">
        <v>5</v>
      </c>
      <c r="K255" s="112">
        <v>5</v>
      </c>
      <c r="L255" s="112">
        <v>5</v>
      </c>
      <c r="M255" s="112">
        <v>5</v>
      </c>
      <c r="N255" s="112">
        <v>5</v>
      </c>
      <c r="O255" s="112">
        <v>5</v>
      </c>
      <c r="P255" s="112">
        <v>5</v>
      </c>
      <c r="Q255" s="112">
        <v>5</v>
      </c>
      <c r="R255" s="112">
        <v>5</v>
      </c>
      <c r="S255" s="112">
        <v>5</v>
      </c>
      <c r="T255" s="65">
        <f t="shared" si="33"/>
        <v>60</v>
      </c>
      <c r="U255" s="247">
        <f>T256/T255</f>
        <v>1.0833333333333333</v>
      </c>
    </row>
    <row r="256" spans="2:21" ht="47.25" customHeight="1" x14ac:dyDescent="0.25">
      <c r="B256" s="229"/>
      <c r="C256" s="229"/>
      <c r="D256" s="229"/>
      <c r="E256" s="229"/>
      <c r="F256" s="246"/>
      <c r="G256" s="179" t="s">
        <v>46</v>
      </c>
      <c r="H256" s="67">
        <v>5</v>
      </c>
      <c r="I256" s="57">
        <v>5</v>
      </c>
      <c r="J256" s="125">
        <v>6</v>
      </c>
      <c r="K256" s="67">
        <v>5</v>
      </c>
      <c r="L256" s="67">
        <v>6</v>
      </c>
      <c r="M256" s="67">
        <v>6</v>
      </c>
      <c r="N256" s="99">
        <v>6</v>
      </c>
      <c r="O256" s="99">
        <v>6</v>
      </c>
      <c r="P256" s="88">
        <v>4</v>
      </c>
      <c r="Q256" s="88">
        <v>5</v>
      </c>
      <c r="R256" s="88">
        <v>5</v>
      </c>
      <c r="S256" s="88">
        <v>6</v>
      </c>
      <c r="T256" s="113">
        <f t="shared" si="33"/>
        <v>65</v>
      </c>
      <c r="U256" s="247"/>
    </row>
    <row r="257" spans="2:21" ht="47.25" customHeight="1" x14ac:dyDescent="0.25">
      <c r="B257" s="229" t="s">
        <v>232</v>
      </c>
      <c r="C257" s="229"/>
      <c r="D257" s="229"/>
      <c r="E257" s="229"/>
      <c r="F257" s="246" t="s">
        <v>25</v>
      </c>
      <c r="G257" s="19" t="s">
        <v>28</v>
      </c>
      <c r="H257" s="112">
        <v>20</v>
      </c>
      <c r="I257" s="112">
        <v>20</v>
      </c>
      <c r="J257" s="112">
        <v>20</v>
      </c>
      <c r="K257" s="112">
        <v>20</v>
      </c>
      <c r="L257" s="112">
        <v>20</v>
      </c>
      <c r="M257" s="112">
        <v>20</v>
      </c>
      <c r="N257" s="112">
        <v>20</v>
      </c>
      <c r="O257" s="112">
        <v>20</v>
      </c>
      <c r="P257" s="112">
        <v>20</v>
      </c>
      <c r="Q257" s="112">
        <v>20</v>
      </c>
      <c r="R257" s="112">
        <v>20</v>
      </c>
      <c r="S257" s="112">
        <v>20</v>
      </c>
      <c r="T257" s="65">
        <f t="shared" si="33"/>
        <v>240</v>
      </c>
      <c r="U257" s="247">
        <f>T258/T257</f>
        <v>1.0125</v>
      </c>
    </row>
    <row r="258" spans="2:21" ht="47.25" customHeight="1" x14ac:dyDescent="0.25">
      <c r="B258" s="229"/>
      <c r="C258" s="229"/>
      <c r="D258" s="229"/>
      <c r="E258" s="229"/>
      <c r="F258" s="246"/>
      <c r="G258" s="179" t="s">
        <v>46</v>
      </c>
      <c r="H258" s="67">
        <v>21</v>
      </c>
      <c r="I258" s="68">
        <v>21</v>
      </c>
      <c r="J258" s="68">
        <v>21</v>
      </c>
      <c r="K258" s="67">
        <v>23</v>
      </c>
      <c r="L258" s="67">
        <v>22</v>
      </c>
      <c r="M258" s="67">
        <v>22</v>
      </c>
      <c r="N258" s="99">
        <v>15</v>
      </c>
      <c r="O258" s="88">
        <v>14</v>
      </c>
      <c r="P258" s="88">
        <v>23</v>
      </c>
      <c r="Q258" s="99">
        <v>22</v>
      </c>
      <c r="R258" s="88">
        <v>22</v>
      </c>
      <c r="S258" s="99">
        <v>17</v>
      </c>
      <c r="T258" s="113">
        <f t="shared" si="33"/>
        <v>243</v>
      </c>
      <c r="U258" s="247"/>
    </row>
    <row r="259" spans="2:21" ht="47.25" customHeight="1" x14ac:dyDescent="0.25">
      <c r="B259" s="229" t="s">
        <v>233</v>
      </c>
      <c r="C259" s="229"/>
      <c r="D259" s="229"/>
      <c r="E259" s="229"/>
      <c r="F259" s="246" t="s">
        <v>25</v>
      </c>
      <c r="G259" s="19" t="s">
        <v>28</v>
      </c>
      <c r="H259" s="112">
        <v>20</v>
      </c>
      <c r="I259" s="112">
        <v>20</v>
      </c>
      <c r="J259" s="112">
        <v>20</v>
      </c>
      <c r="K259" s="112">
        <v>20</v>
      </c>
      <c r="L259" s="112">
        <v>20</v>
      </c>
      <c r="M259" s="112">
        <v>20</v>
      </c>
      <c r="N259" s="112">
        <v>20</v>
      </c>
      <c r="O259" s="112">
        <v>20</v>
      </c>
      <c r="P259" s="112">
        <v>20</v>
      </c>
      <c r="Q259" s="112">
        <v>20</v>
      </c>
      <c r="R259" s="112">
        <v>20</v>
      </c>
      <c r="S259" s="112">
        <v>20</v>
      </c>
      <c r="T259" s="65">
        <f t="shared" si="33"/>
        <v>240</v>
      </c>
      <c r="U259" s="247">
        <f>T260/T259</f>
        <v>1.0083333333333333</v>
      </c>
    </row>
    <row r="260" spans="2:21" ht="47.25" customHeight="1" x14ac:dyDescent="0.25">
      <c r="B260" s="229"/>
      <c r="C260" s="229"/>
      <c r="D260" s="229"/>
      <c r="E260" s="229"/>
      <c r="F260" s="246"/>
      <c r="G260" s="179" t="s">
        <v>46</v>
      </c>
      <c r="H260" s="67">
        <v>23</v>
      </c>
      <c r="I260" s="59">
        <v>17</v>
      </c>
      <c r="J260" s="59">
        <v>21</v>
      </c>
      <c r="K260" s="67">
        <v>19</v>
      </c>
      <c r="L260" s="67">
        <v>21</v>
      </c>
      <c r="M260" s="67">
        <v>25</v>
      </c>
      <c r="N260" s="88">
        <v>14</v>
      </c>
      <c r="O260" s="88">
        <v>21</v>
      </c>
      <c r="P260" s="88">
        <v>19</v>
      </c>
      <c r="Q260" s="88">
        <v>22</v>
      </c>
      <c r="R260" s="88">
        <v>20</v>
      </c>
      <c r="S260" s="88">
        <v>20</v>
      </c>
      <c r="T260" s="113">
        <f t="shared" si="33"/>
        <v>242</v>
      </c>
      <c r="U260" s="247"/>
    </row>
    <row r="261" spans="2:21" ht="34.5" customHeight="1" x14ac:dyDescent="0.25">
      <c r="B261" s="229" t="s">
        <v>234</v>
      </c>
      <c r="C261" s="229"/>
      <c r="D261" s="229"/>
      <c r="E261" s="229"/>
      <c r="F261" s="246" t="s">
        <v>25</v>
      </c>
      <c r="G261" s="19" t="s">
        <v>28</v>
      </c>
      <c r="H261" s="112">
        <v>10</v>
      </c>
      <c r="I261" s="112">
        <v>10</v>
      </c>
      <c r="J261" s="112">
        <v>10</v>
      </c>
      <c r="K261" s="112">
        <v>10</v>
      </c>
      <c r="L261" s="112">
        <v>10</v>
      </c>
      <c r="M261" s="112">
        <v>10</v>
      </c>
      <c r="N261" s="112">
        <v>10</v>
      </c>
      <c r="O261" s="112">
        <v>10</v>
      </c>
      <c r="P261" s="112">
        <v>10</v>
      </c>
      <c r="Q261" s="112">
        <v>10</v>
      </c>
      <c r="R261" s="112">
        <v>10</v>
      </c>
      <c r="S261" s="112">
        <v>10</v>
      </c>
      <c r="T261" s="65">
        <f t="shared" si="33"/>
        <v>120</v>
      </c>
      <c r="U261" s="247">
        <f>T262/T261</f>
        <v>1.0333333333333334</v>
      </c>
    </row>
    <row r="262" spans="2:21" ht="34.5" customHeight="1" x14ac:dyDescent="0.25">
      <c r="B262" s="229"/>
      <c r="C262" s="229"/>
      <c r="D262" s="229"/>
      <c r="E262" s="229"/>
      <c r="F262" s="246"/>
      <c r="G262" s="179" t="s">
        <v>46</v>
      </c>
      <c r="H262" s="67">
        <v>16</v>
      </c>
      <c r="I262" s="42">
        <v>8</v>
      </c>
      <c r="J262" s="99">
        <v>10</v>
      </c>
      <c r="K262" s="67">
        <v>12</v>
      </c>
      <c r="L262" s="67">
        <v>10</v>
      </c>
      <c r="M262" s="67">
        <v>9</v>
      </c>
      <c r="N262" s="99">
        <v>8</v>
      </c>
      <c r="O262" s="99">
        <v>12</v>
      </c>
      <c r="P262" s="99">
        <v>9</v>
      </c>
      <c r="Q262" s="42">
        <v>12</v>
      </c>
      <c r="R262" s="88">
        <v>8</v>
      </c>
      <c r="S262" s="99">
        <v>10</v>
      </c>
      <c r="T262" s="113">
        <f t="shared" si="33"/>
        <v>124</v>
      </c>
      <c r="U262" s="247"/>
    </row>
    <row r="263" spans="2:21" ht="42" customHeight="1" x14ac:dyDescent="0.25">
      <c r="B263" s="229" t="s">
        <v>235</v>
      </c>
      <c r="C263" s="229"/>
      <c r="D263" s="229"/>
      <c r="E263" s="229"/>
      <c r="F263" s="246" t="s">
        <v>120</v>
      </c>
      <c r="G263" s="19" t="s">
        <v>28</v>
      </c>
      <c r="H263" s="112">
        <v>2</v>
      </c>
      <c r="I263" s="112">
        <v>2</v>
      </c>
      <c r="J263" s="112">
        <v>8</v>
      </c>
      <c r="K263" s="112">
        <v>1</v>
      </c>
      <c r="L263" s="112">
        <v>2</v>
      </c>
      <c r="M263" s="112">
        <v>0</v>
      </c>
      <c r="N263" s="112">
        <v>2</v>
      </c>
      <c r="O263" s="112">
        <v>1</v>
      </c>
      <c r="P263" s="112">
        <v>8</v>
      </c>
      <c r="Q263" s="112">
        <v>0</v>
      </c>
      <c r="R263" s="112">
        <v>1</v>
      </c>
      <c r="S263" s="112">
        <v>0</v>
      </c>
      <c r="T263" s="65">
        <f t="shared" si="33"/>
        <v>27</v>
      </c>
      <c r="U263" s="247">
        <f>T264/T263</f>
        <v>1</v>
      </c>
    </row>
    <row r="264" spans="2:21" ht="42" customHeight="1" x14ac:dyDescent="0.25">
      <c r="B264" s="229"/>
      <c r="C264" s="229"/>
      <c r="D264" s="229"/>
      <c r="E264" s="229"/>
      <c r="F264" s="246"/>
      <c r="G264" s="179" t="s">
        <v>46</v>
      </c>
      <c r="H264" s="67">
        <v>5</v>
      </c>
      <c r="I264" s="126">
        <v>3</v>
      </c>
      <c r="J264" s="126">
        <v>5</v>
      </c>
      <c r="K264" s="67">
        <v>4</v>
      </c>
      <c r="L264" s="67">
        <v>3</v>
      </c>
      <c r="M264" s="67">
        <v>0</v>
      </c>
      <c r="N264" s="88">
        <v>0</v>
      </c>
      <c r="O264" s="88">
        <v>1</v>
      </c>
      <c r="P264" s="88">
        <v>2</v>
      </c>
      <c r="Q264" s="88">
        <v>3</v>
      </c>
      <c r="R264" s="88">
        <v>1</v>
      </c>
      <c r="S264" s="88">
        <v>0</v>
      </c>
      <c r="T264" s="113">
        <f t="shared" si="33"/>
        <v>27</v>
      </c>
      <c r="U264" s="247"/>
    </row>
    <row r="265" spans="2:21" ht="42" customHeight="1" x14ac:dyDescent="0.25">
      <c r="B265" s="229" t="s">
        <v>236</v>
      </c>
      <c r="C265" s="229"/>
      <c r="D265" s="229"/>
      <c r="E265" s="229"/>
      <c r="F265" s="246" t="s">
        <v>121</v>
      </c>
      <c r="G265" s="19" t="s">
        <v>28</v>
      </c>
      <c r="H265" s="112">
        <v>35</v>
      </c>
      <c r="I265" s="112">
        <v>31</v>
      </c>
      <c r="J265" s="112">
        <v>35</v>
      </c>
      <c r="K265" s="112">
        <v>33</v>
      </c>
      <c r="L265" s="112">
        <v>35</v>
      </c>
      <c r="M265" s="112">
        <v>33</v>
      </c>
      <c r="N265" s="112">
        <v>35</v>
      </c>
      <c r="O265" s="112">
        <v>34</v>
      </c>
      <c r="P265" s="112">
        <v>34</v>
      </c>
      <c r="Q265" s="112">
        <v>34</v>
      </c>
      <c r="R265" s="112">
        <v>34</v>
      </c>
      <c r="S265" s="112">
        <v>34</v>
      </c>
      <c r="T265" s="65">
        <f t="shared" si="33"/>
        <v>407</v>
      </c>
      <c r="U265" s="247">
        <f>T266/T265</f>
        <v>1.0024570024570025</v>
      </c>
    </row>
    <row r="266" spans="2:21" ht="42" customHeight="1" x14ac:dyDescent="0.25">
      <c r="B266" s="229"/>
      <c r="C266" s="229"/>
      <c r="D266" s="229"/>
      <c r="E266" s="229"/>
      <c r="F266" s="246"/>
      <c r="G266" s="179" t="s">
        <v>46</v>
      </c>
      <c r="H266" s="68">
        <v>36</v>
      </c>
      <c r="I266" s="57">
        <v>31</v>
      </c>
      <c r="J266" s="57">
        <v>35</v>
      </c>
      <c r="K266" s="67">
        <v>33</v>
      </c>
      <c r="L266" s="67">
        <v>35</v>
      </c>
      <c r="M266" s="67">
        <v>33</v>
      </c>
      <c r="N266" s="88">
        <v>35</v>
      </c>
      <c r="O266" s="88">
        <v>34</v>
      </c>
      <c r="P266" s="88">
        <v>34</v>
      </c>
      <c r="Q266" s="88">
        <v>34</v>
      </c>
      <c r="R266" s="88">
        <v>34</v>
      </c>
      <c r="S266" s="88">
        <v>34</v>
      </c>
      <c r="T266" s="113">
        <f t="shared" si="33"/>
        <v>408</v>
      </c>
      <c r="U266" s="247"/>
    </row>
    <row r="267" spans="2:21" s="24" customFormat="1" ht="26.25" customHeight="1" x14ac:dyDescent="0.2">
      <c r="B267" s="228" t="s">
        <v>161</v>
      </c>
      <c r="C267" s="228"/>
      <c r="D267" s="228"/>
      <c r="E267" s="228"/>
      <c r="F267" s="228"/>
      <c r="G267" s="95" t="s">
        <v>28</v>
      </c>
      <c r="H267" s="96">
        <f>SUM(H247,H249,H251,H253,H255,H257,H259,H261,H263,H265)</f>
        <v>148</v>
      </c>
      <c r="I267" s="96">
        <f t="shared" ref="I267:S268" si="34">SUM(I247,I249,I251,I253,I255,I257,I259,I261,I263,I265)</f>
        <v>144</v>
      </c>
      <c r="J267" s="96">
        <f t="shared" si="34"/>
        <v>154</v>
      </c>
      <c r="K267" s="96">
        <f t="shared" si="34"/>
        <v>145</v>
      </c>
      <c r="L267" s="96">
        <f t="shared" si="34"/>
        <v>148</v>
      </c>
      <c r="M267" s="96">
        <f t="shared" si="34"/>
        <v>144</v>
      </c>
      <c r="N267" s="96">
        <f t="shared" si="34"/>
        <v>148</v>
      </c>
      <c r="O267" s="96">
        <f t="shared" si="34"/>
        <v>146</v>
      </c>
      <c r="P267" s="96">
        <f t="shared" si="34"/>
        <v>153</v>
      </c>
      <c r="Q267" s="96">
        <f t="shared" si="34"/>
        <v>145</v>
      </c>
      <c r="R267" s="96">
        <f t="shared" si="34"/>
        <v>146</v>
      </c>
      <c r="S267" s="96">
        <f t="shared" si="34"/>
        <v>145</v>
      </c>
      <c r="T267" s="96">
        <f>SUM(H267:S267)</f>
        <v>1766</v>
      </c>
      <c r="U267" s="243">
        <f>T268/T267</f>
        <v>1.0192525481313703</v>
      </c>
    </row>
    <row r="268" spans="2:21" s="24" customFormat="1" ht="34.5" customHeight="1" x14ac:dyDescent="0.2">
      <c r="B268" s="228"/>
      <c r="C268" s="228"/>
      <c r="D268" s="228"/>
      <c r="E268" s="228"/>
      <c r="F268" s="228"/>
      <c r="G268" s="84" t="s">
        <v>46</v>
      </c>
      <c r="H268" s="90">
        <f>SUM(H248,H250,H252,H254,H256,H258,H260,H262,H264,H266)</f>
        <v>167</v>
      </c>
      <c r="I268" s="90">
        <f t="shared" si="34"/>
        <v>144</v>
      </c>
      <c r="J268" s="90">
        <f t="shared" si="34"/>
        <v>157</v>
      </c>
      <c r="K268" s="97">
        <f>SUM(K248,K250,K252,K254,K256,K258,K260,K262,K264,K266)</f>
        <v>164</v>
      </c>
      <c r="L268" s="90">
        <f t="shared" si="34"/>
        <v>157</v>
      </c>
      <c r="M268" s="90">
        <f t="shared" si="34"/>
        <v>151</v>
      </c>
      <c r="N268" s="90">
        <f t="shared" si="34"/>
        <v>122</v>
      </c>
      <c r="O268" s="90">
        <f t="shared" si="34"/>
        <v>142</v>
      </c>
      <c r="P268" s="90">
        <f t="shared" si="34"/>
        <v>142</v>
      </c>
      <c r="Q268" s="90">
        <f t="shared" si="34"/>
        <v>154</v>
      </c>
      <c r="R268" s="90">
        <f t="shared" si="34"/>
        <v>149</v>
      </c>
      <c r="S268" s="90">
        <f t="shared" si="34"/>
        <v>151</v>
      </c>
      <c r="T268" s="91">
        <f>SUM(H268:S268)</f>
        <v>1800</v>
      </c>
      <c r="U268" s="243"/>
    </row>
    <row r="269" spans="2:21" s="24" customFormat="1" ht="20.25" x14ac:dyDescent="0.2">
      <c r="B269" s="244" t="s">
        <v>160</v>
      </c>
      <c r="C269" s="244"/>
      <c r="D269" s="244"/>
      <c r="E269" s="244"/>
      <c r="F269" s="244"/>
      <c r="G269" s="83" t="s">
        <v>28</v>
      </c>
      <c r="H269" s="81">
        <f t="shared" ref="H269:T270" si="35">SUM(H75,H115,H144,H191,H230,H267)</f>
        <v>48551</v>
      </c>
      <c r="I269" s="81">
        <f t="shared" si="35"/>
        <v>48707</v>
      </c>
      <c r="J269" s="81">
        <f t="shared" si="35"/>
        <v>48689</v>
      </c>
      <c r="K269" s="81">
        <f t="shared" si="35"/>
        <v>48683</v>
      </c>
      <c r="L269" s="81">
        <f t="shared" si="35"/>
        <v>48804</v>
      </c>
      <c r="M269" s="81">
        <f t="shared" si="35"/>
        <v>48570</v>
      </c>
      <c r="N269" s="81">
        <f t="shared" si="35"/>
        <v>48828</v>
      </c>
      <c r="O269" s="81">
        <f t="shared" si="35"/>
        <v>48797</v>
      </c>
      <c r="P269" s="81">
        <f t="shared" si="35"/>
        <v>48489</v>
      </c>
      <c r="Q269" s="81">
        <f t="shared" si="35"/>
        <v>48952</v>
      </c>
      <c r="R269" s="81">
        <f t="shared" si="35"/>
        <v>48613</v>
      </c>
      <c r="S269" s="81">
        <f t="shared" si="35"/>
        <v>48867</v>
      </c>
      <c r="T269" s="81">
        <f t="shared" si="35"/>
        <v>584550</v>
      </c>
      <c r="U269" s="245">
        <f>T270/T269</f>
        <v>0.99097209819519283</v>
      </c>
    </row>
    <row r="270" spans="2:21" s="24" customFormat="1" ht="20.25" x14ac:dyDescent="0.2">
      <c r="B270" s="244"/>
      <c r="C270" s="244"/>
      <c r="D270" s="244"/>
      <c r="E270" s="244"/>
      <c r="F270" s="244"/>
      <c r="G270" s="84" t="s">
        <v>46</v>
      </c>
      <c r="H270" s="82">
        <f t="shared" si="35"/>
        <v>52142</v>
      </c>
      <c r="I270" s="82">
        <f t="shared" si="35"/>
        <v>41926</v>
      </c>
      <c r="J270" s="82">
        <f t="shared" si="35"/>
        <v>49007</v>
      </c>
      <c r="K270" s="82">
        <f t="shared" si="35"/>
        <v>46481</v>
      </c>
      <c r="L270" s="82">
        <f t="shared" si="35"/>
        <v>47170</v>
      </c>
      <c r="M270" s="82">
        <f t="shared" si="35"/>
        <v>45814</v>
      </c>
      <c r="N270" s="82">
        <f t="shared" si="35"/>
        <v>56989.74</v>
      </c>
      <c r="O270" s="82">
        <f t="shared" si="35"/>
        <v>47897</v>
      </c>
      <c r="P270" s="82">
        <f t="shared" si="35"/>
        <v>37713</v>
      </c>
      <c r="Q270" s="82">
        <f t="shared" si="35"/>
        <v>48313</v>
      </c>
      <c r="R270" s="82">
        <f t="shared" si="35"/>
        <v>47297</v>
      </c>
      <c r="S270" s="82">
        <f t="shared" si="35"/>
        <v>58523</v>
      </c>
      <c r="T270" s="82">
        <f>SUM(T76,T116,T145,T192,T231,T268)</f>
        <v>579272.74</v>
      </c>
      <c r="U270" s="245"/>
    </row>
    <row r="271" spans="2:21" s="24" customFormat="1" ht="42" customHeight="1" x14ac:dyDescent="0.2">
      <c r="B271" s="117"/>
      <c r="C271" s="117"/>
      <c r="D271" s="117"/>
      <c r="E271" s="117"/>
      <c r="F271" s="117"/>
      <c r="G271" s="118"/>
      <c r="H271" s="119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21"/>
    </row>
    <row r="272" spans="2:21" s="24" customFormat="1" ht="150.75" customHeight="1" x14ac:dyDescent="0.2">
      <c r="B272" s="28"/>
      <c r="C272" s="29"/>
      <c r="D272" s="29"/>
      <c r="E272" s="29"/>
      <c r="F272" s="30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31"/>
    </row>
    <row r="273" spans="2:21" s="24" customFormat="1" ht="25.5" customHeight="1" x14ac:dyDescent="0.2">
      <c r="B273" s="25"/>
      <c r="C273" s="26"/>
      <c r="D273" s="26"/>
      <c r="E273" s="26"/>
      <c r="F273" s="33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7"/>
    </row>
    <row r="274" spans="2:21" s="24" customFormat="1" ht="25.5" customHeight="1" x14ac:dyDescent="0.2">
      <c r="B274" s="25"/>
      <c r="C274" s="26"/>
      <c r="D274" s="26"/>
      <c r="E274" s="26"/>
      <c r="F274" s="33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31"/>
    </row>
    <row r="275" spans="2:21" s="24" customFormat="1" ht="25.5" customHeight="1" x14ac:dyDescent="0.2">
      <c r="B275" s="25"/>
      <c r="C275" s="26"/>
      <c r="D275" s="26"/>
      <c r="E275" s="26"/>
      <c r="F275" s="33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31"/>
    </row>
    <row r="276" spans="2:21" s="24" customFormat="1" ht="25.5" customHeight="1" x14ac:dyDescent="0.2">
      <c r="B276" s="25"/>
      <c r="C276" s="26"/>
      <c r="D276" s="26"/>
      <c r="E276" s="26"/>
      <c r="F276" s="33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31"/>
    </row>
    <row r="277" spans="2:21" s="24" customFormat="1" ht="14.25" x14ac:dyDescent="0.2">
      <c r="B277" s="25"/>
      <c r="C277" s="26"/>
      <c r="D277" s="26"/>
      <c r="E277" s="26"/>
      <c r="F277" s="33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31"/>
    </row>
    <row r="278" spans="2:21" s="24" customFormat="1" ht="24" customHeight="1" x14ac:dyDescent="0.2">
      <c r="B278" s="25"/>
      <c r="C278" s="26"/>
      <c r="D278" s="26"/>
      <c r="E278" s="26"/>
      <c r="F278" s="33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31"/>
    </row>
    <row r="279" spans="2:21" s="24" customFormat="1" ht="24" customHeight="1" x14ac:dyDescent="0.2">
      <c r="B279" s="25"/>
      <c r="C279" s="26"/>
      <c r="D279" s="26"/>
      <c r="E279" s="26"/>
      <c r="F279" s="33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31"/>
    </row>
    <row r="280" spans="2:21" s="24" customFormat="1" ht="24" customHeight="1" x14ac:dyDescent="0.2">
      <c r="B280" s="25"/>
      <c r="C280" s="26"/>
      <c r="D280" s="26"/>
      <c r="E280" s="26"/>
      <c r="F280" s="33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31"/>
    </row>
    <row r="281" spans="2:21" s="24" customFormat="1" ht="24" customHeight="1" x14ac:dyDescent="0.2">
      <c r="B281" s="25"/>
      <c r="C281" s="26"/>
      <c r="D281" s="26"/>
      <c r="E281" s="26"/>
      <c r="F281" s="33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31"/>
    </row>
    <row r="282" spans="2:21" s="24" customFormat="1" ht="24" customHeight="1" x14ac:dyDescent="0.2">
      <c r="B282" s="25"/>
      <c r="C282" s="26"/>
      <c r="D282" s="26"/>
      <c r="E282" s="26"/>
      <c r="F282" s="33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31"/>
    </row>
    <row r="283" spans="2:21" s="24" customFormat="1" ht="24" customHeight="1" x14ac:dyDescent="0.2">
      <c r="B283" s="25"/>
      <c r="C283" s="26"/>
      <c r="D283" s="26"/>
      <c r="E283" s="26"/>
      <c r="F283" s="33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31"/>
    </row>
    <row r="284" spans="2:21" s="24" customFormat="1" ht="15.75" customHeight="1" x14ac:dyDescent="0.2">
      <c r="B284" s="25"/>
      <c r="C284" s="26"/>
      <c r="D284" s="26"/>
      <c r="E284" s="26"/>
      <c r="F284" s="33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31"/>
    </row>
    <row r="285" spans="2:21" s="24" customFormat="1" ht="13.5" customHeight="1" x14ac:dyDescent="0.2">
      <c r="B285" s="25"/>
      <c r="C285" s="26"/>
      <c r="D285" s="26"/>
      <c r="E285" s="26"/>
      <c r="F285" s="33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31"/>
    </row>
    <row r="286" spans="2:21" s="24" customFormat="1" ht="28.5" customHeight="1" x14ac:dyDescent="0.2">
      <c r="B286" s="25"/>
      <c r="C286" s="26"/>
      <c r="D286" s="26"/>
      <c r="E286" s="26"/>
      <c r="F286" s="33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31"/>
    </row>
    <row r="287" spans="2:21" s="24" customFormat="1" ht="28.5" customHeight="1" x14ac:dyDescent="0.2">
      <c r="B287" s="25"/>
      <c r="C287" s="26"/>
      <c r="D287" s="26"/>
      <c r="E287" s="26"/>
      <c r="F287" s="33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31"/>
    </row>
    <row r="288" spans="2:21" s="24" customFormat="1" ht="14.25" x14ac:dyDescent="0.2">
      <c r="B288" s="25"/>
      <c r="C288" s="26"/>
      <c r="D288" s="26"/>
      <c r="E288" s="26"/>
      <c r="F288" s="33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31"/>
    </row>
    <row r="289" spans="2:21" s="24" customFormat="1" ht="14.25" x14ac:dyDescent="0.2">
      <c r="B289" s="25"/>
      <c r="C289" s="26"/>
      <c r="D289" s="26"/>
      <c r="E289" s="26"/>
      <c r="F289" s="33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31"/>
    </row>
    <row r="290" spans="2:21" s="24" customFormat="1" ht="17.25" customHeight="1" x14ac:dyDescent="0.2">
      <c r="B290" s="25"/>
      <c r="C290" s="26"/>
      <c r="D290" s="26"/>
      <c r="E290" s="26"/>
      <c r="F290" s="33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31"/>
    </row>
    <row r="291" spans="2:21" s="24" customFormat="1" ht="14.25" x14ac:dyDescent="0.2">
      <c r="B291" s="25"/>
      <c r="C291" s="26"/>
      <c r="D291" s="26"/>
      <c r="E291" s="26"/>
      <c r="F291" s="33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31"/>
    </row>
    <row r="292" spans="2:21" s="24" customFormat="1" ht="14.25" x14ac:dyDescent="0.2">
      <c r="B292" s="25"/>
      <c r="C292" s="26"/>
      <c r="D292" s="26"/>
      <c r="E292" s="26"/>
      <c r="F292" s="33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31"/>
    </row>
    <row r="293" spans="2:21" s="24" customFormat="1" ht="13.9" customHeight="1" x14ac:dyDescent="0.2">
      <c r="B293" s="25"/>
      <c r="C293" s="26"/>
      <c r="D293" s="26"/>
      <c r="E293" s="26"/>
      <c r="F293" s="33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31"/>
    </row>
    <row r="294" spans="2:21" s="24" customFormat="1" ht="27.6" customHeight="1" x14ac:dyDescent="0.2">
      <c r="B294" s="25"/>
      <c r="C294" s="26"/>
      <c r="D294" s="26"/>
      <c r="E294" s="26"/>
      <c r="F294" s="33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31"/>
    </row>
    <row r="295" spans="2:21" s="24" customFormat="1" ht="38.25" customHeight="1" x14ac:dyDescent="0.2">
      <c r="B295" s="25"/>
      <c r="C295" s="26"/>
      <c r="D295" s="26"/>
      <c r="E295" s="26"/>
      <c r="F295" s="33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31"/>
    </row>
    <row r="296" spans="2:21" s="24" customFormat="1" ht="21.75" customHeight="1" x14ac:dyDescent="0.2">
      <c r="B296" s="25"/>
      <c r="C296" s="26"/>
      <c r="D296" s="26"/>
      <c r="E296" s="26"/>
      <c r="F296" s="33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31"/>
    </row>
    <row r="297" spans="2:21" s="24" customFormat="1" ht="14.25" x14ac:dyDescent="0.2">
      <c r="B297" s="25"/>
      <c r="C297" s="26"/>
      <c r="D297" s="26"/>
      <c r="E297" s="26"/>
      <c r="F297" s="33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31"/>
    </row>
    <row r="298" spans="2:21" s="24" customFormat="1" ht="24" customHeight="1" x14ac:dyDescent="0.2">
      <c r="B298" s="25"/>
      <c r="C298" s="26"/>
      <c r="D298" s="26"/>
      <c r="E298" s="26"/>
      <c r="F298" s="33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31"/>
    </row>
    <row r="299" spans="2:21" s="24" customFormat="1" ht="24" customHeight="1" x14ac:dyDescent="0.2">
      <c r="B299" s="25"/>
      <c r="C299" s="26"/>
      <c r="D299" s="26"/>
      <c r="E299" s="26"/>
      <c r="F299" s="33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31"/>
    </row>
    <row r="300" spans="2:21" s="24" customFormat="1" ht="22.5" customHeight="1" x14ac:dyDescent="0.2">
      <c r="B300" s="25"/>
      <c r="C300" s="26"/>
      <c r="D300" s="26"/>
      <c r="E300" s="26"/>
      <c r="F300" s="33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31"/>
    </row>
    <row r="301" spans="2:21" s="24" customFormat="1" ht="30.75" customHeight="1" x14ac:dyDescent="0.2">
      <c r="B301" s="25"/>
      <c r="C301" s="26"/>
      <c r="D301" s="26"/>
      <c r="E301" s="26"/>
      <c r="F301" s="33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31"/>
    </row>
    <row r="302" spans="2:21" s="24" customFormat="1" ht="21.75" customHeight="1" x14ac:dyDescent="0.2">
      <c r="B302" s="25"/>
      <c r="C302" s="26"/>
      <c r="D302" s="26"/>
      <c r="E302" s="26"/>
      <c r="F302" s="33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31"/>
    </row>
    <row r="303" spans="2:21" s="24" customFormat="1" ht="21.75" customHeight="1" x14ac:dyDescent="0.2">
      <c r="B303" s="25"/>
      <c r="C303" s="26"/>
      <c r="D303" s="26"/>
      <c r="E303" s="26"/>
      <c r="F303" s="33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31"/>
    </row>
    <row r="304" spans="2:21" s="24" customFormat="1" ht="14.25" x14ac:dyDescent="0.2">
      <c r="B304" s="25"/>
      <c r="C304" s="26"/>
      <c r="D304" s="26"/>
      <c r="E304" s="26"/>
      <c r="F304" s="33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31"/>
    </row>
    <row r="305" spans="2:21" s="24" customFormat="1" ht="14.25" x14ac:dyDescent="0.2">
      <c r="B305" s="25"/>
      <c r="C305" s="26"/>
      <c r="D305" s="26"/>
      <c r="E305" s="26"/>
      <c r="F305" s="33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31"/>
    </row>
    <row r="306" spans="2:21" s="24" customFormat="1" ht="15" customHeight="1" x14ac:dyDescent="0.2">
      <c r="B306" s="25"/>
      <c r="C306" s="26"/>
      <c r="D306" s="26"/>
      <c r="E306" s="26"/>
      <c r="F306" s="33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31"/>
    </row>
    <row r="307" spans="2:21" s="24" customFormat="1" ht="21" customHeight="1" x14ac:dyDescent="0.2">
      <c r="B307" s="25"/>
      <c r="C307" s="26"/>
      <c r="D307" s="26"/>
      <c r="E307" s="26"/>
      <c r="F307" s="33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31"/>
    </row>
    <row r="308" spans="2:21" s="24" customFormat="1" ht="24" customHeight="1" x14ac:dyDescent="0.2">
      <c r="B308" s="25"/>
      <c r="C308" s="26"/>
      <c r="D308" s="26"/>
      <c r="E308" s="26"/>
      <c r="F308" s="33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31"/>
    </row>
    <row r="309" spans="2:21" s="24" customFormat="1" ht="40.5" customHeight="1" x14ac:dyDescent="0.2">
      <c r="B309" s="25"/>
      <c r="C309" s="26"/>
      <c r="D309" s="26"/>
      <c r="E309" s="26"/>
      <c r="F309" s="33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31"/>
    </row>
    <row r="310" spans="2:21" s="24" customFormat="1" ht="22.5" customHeight="1" x14ac:dyDescent="0.2">
      <c r="B310" s="25"/>
      <c r="C310" s="26"/>
      <c r="D310" s="26"/>
      <c r="E310" s="26"/>
      <c r="F310" s="33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31"/>
    </row>
    <row r="311" spans="2:21" s="24" customFormat="1" ht="22.5" customHeight="1" x14ac:dyDescent="0.2">
      <c r="B311" s="25"/>
      <c r="C311" s="26"/>
      <c r="D311" s="26"/>
      <c r="E311" s="26"/>
      <c r="F311" s="33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31"/>
    </row>
    <row r="312" spans="2:21" s="24" customFormat="1" ht="22.5" customHeight="1" x14ac:dyDescent="0.2">
      <c r="B312" s="25"/>
      <c r="C312" s="26"/>
      <c r="D312" s="26"/>
      <c r="E312" s="26"/>
      <c r="F312" s="33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31"/>
    </row>
    <row r="313" spans="2:21" s="24" customFormat="1" ht="22.5" customHeight="1" x14ac:dyDescent="0.2">
      <c r="B313" s="25"/>
      <c r="C313" s="26"/>
      <c r="D313" s="26"/>
      <c r="E313" s="26"/>
      <c r="F313" s="33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31"/>
    </row>
    <row r="314" spans="2:21" s="24" customFormat="1" ht="22.5" customHeight="1" x14ac:dyDescent="0.2">
      <c r="B314" s="25"/>
      <c r="C314" s="26"/>
      <c r="D314" s="26"/>
      <c r="E314" s="26"/>
      <c r="F314" s="33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31"/>
    </row>
    <row r="315" spans="2:21" s="24" customFormat="1" ht="22.5" customHeight="1" x14ac:dyDescent="0.2">
      <c r="B315" s="25"/>
      <c r="C315" s="26"/>
      <c r="D315" s="26"/>
      <c r="E315" s="26"/>
      <c r="F315" s="33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31"/>
    </row>
  </sheetData>
  <mergeCells count="482">
    <mergeCell ref="B9:D9"/>
    <mergeCell ref="E9:U9"/>
    <mergeCell ref="B10:D10"/>
    <mergeCell ref="E10:U10"/>
    <mergeCell ref="B11:D11"/>
    <mergeCell ref="E11:U11"/>
    <mergeCell ref="B2:U2"/>
    <mergeCell ref="B4:D4"/>
    <mergeCell ref="E4:U4"/>
    <mergeCell ref="B7:D7"/>
    <mergeCell ref="E7:U7"/>
    <mergeCell ref="B8:D8"/>
    <mergeCell ref="E8:U8"/>
    <mergeCell ref="B16:D16"/>
    <mergeCell ref="E16:U16"/>
    <mergeCell ref="B17:D17"/>
    <mergeCell ref="E17:U17"/>
    <mergeCell ref="B18:D18"/>
    <mergeCell ref="E18:U18"/>
    <mergeCell ref="B12:D12"/>
    <mergeCell ref="E12:U12"/>
    <mergeCell ref="B13:D13"/>
    <mergeCell ref="E13:U13"/>
    <mergeCell ref="B14:U14"/>
    <mergeCell ref="B15:D15"/>
    <mergeCell ref="E15:U15"/>
    <mergeCell ref="B24:U24"/>
    <mergeCell ref="B25:U25"/>
    <mergeCell ref="C26:E26"/>
    <mergeCell ref="H26:N26"/>
    <mergeCell ref="O26:S26"/>
    <mergeCell ref="T26:U26"/>
    <mergeCell ref="B19:U19"/>
    <mergeCell ref="B20:U20"/>
    <mergeCell ref="B21:U21"/>
    <mergeCell ref="B22:U22"/>
    <mergeCell ref="B23:D23"/>
    <mergeCell ref="E23:U23"/>
    <mergeCell ref="C30:E30"/>
    <mergeCell ref="U30:U31"/>
    <mergeCell ref="C31:E31"/>
    <mergeCell ref="B32:U32"/>
    <mergeCell ref="C33:E33"/>
    <mergeCell ref="C34:E34"/>
    <mergeCell ref="U34:U35"/>
    <mergeCell ref="C35:E35"/>
    <mergeCell ref="C27:E27"/>
    <mergeCell ref="H27:N27"/>
    <mergeCell ref="O27:S27"/>
    <mergeCell ref="T27:U27"/>
    <mergeCell ref="B28:U28"/>
    <mergeCell ref="C29:E29"/>
    <mergeCell ref="C39:E39"/>
    <mergeCell ref="H39:N39"/>
    <mergeCell ref="O39:S39"/>
    <mergeCell ref="T39:U39"/>
    <mergeCell ref="B40:U40"/>
    <mergeCell ref="C41:E41"/>
    <mergeCell ref="B36:U36"/>
    <mergeCell ref="B37:U37"/>
    <mergeCell ref="C38:E38"/>
    <mergeCell ref="H38:N38"/>
    <mergeCell ref="O38:S38"/>
    <mergeCell ref="T38:U38"/>
    <mergeCell ref="B48:U48"/>
    <mergeCell ref="B49:U49"/>
    <mergeCell ref="C50:E50"/>
    <mergeCell ref="H50:N50"/>
    <mergeCell ref="O50:S50"/>
    <mergeCell ref="T50:U50"/>
    <mergeCell ref="C42:E42"/>
    <mergeCell ref="U42:U43"/>
    <mergeCell ref="C43:E43"/>
    <mergeCell ref="B44:U44"/>
    <mergeCell ref="C45:E45"/>
    <mergeCell ref="C46:E46"/>
    <mergeCell ref="U46:U47"/>
    <mergeCell ref="C47:E47"/>
    <mergeCell ref="C54:E54"/>
    <mergeCell ref="U54:U55"/>
    <mergeCell ref="C55:E55"/>
    <mergeCell ref="B56:U56"/>
    <mergeCell ref="C57:E57"/>
    <mergeCell ref="C58:E58"/>
    <mergeCell ref="U58:U59"/>
    <mergeCell ref="C59:E59"/>
    <mergeCell ref="C51:E51"/>
    <mergeCell ref="H51:N51"/>
    <mergeCell ref="O51:S51"/>
    <mergeCell ref="T51:U51"/>
    <mergeCell ref="B52:U52"/>
    <mergeCell ref="C53:E53"/>
    <mergeCell ref="B60:U60"/>
    <mergeCell ref="B61:E62"/>
    <mergeCell ref="F61:F62"/>
    <mergeCell ref="G61:G62"/>
    <mergeCell ref="H61:H62"/>
    <mergeCell ref="I61:I62"/>
    <mergeCell ref="J61:J62"/>
    <mergeCell ref="K61:K62"/>
    <mergeCell ref="L61:L62"/>
    <mergeCell ref="M61:M62"/>
    <mergeCell ref="B67:E68"/>
    <mergeCell ref="F67:F68"/>
    <mergeCell ref="U67:U68"/>
    <mergeCell ref="B69:E70"/>
    <mergeCell ref="F69:F70"/>
    <mergeCell ref="U69:U70"/>
    <mergeCell ref="T61:T62"/>
    <mergeCell ref="U61:U62"/>
    <mergeCell ref="B63:E64"/>
    <mergeCell ref="F63:F64"/>
    <mergeCell ref="U63:U64"/>
    <mergeCell ref="B65:E66"/>
    <mergeCell ref="F65:F66"/>
    <mergeCell ref="U65:U66"/>
    <mergeCell ref="N61:N62"/>
    <mergeCell ref="O61:O62"/>
    <mergeCell ref="P61:P62"/>
    <mergeCell ref="Q61:Q62"/>
    <mergeCell ref="R61:R62"/>
    <mergeCell ref="S61:S62"/>
    <mergeCell ref="B75:F76"/>
    <mergeCell ref="U75:U76"/>
    <mergeCell ref="B77:U77"/>
    <mergeCell ref="B78:U78"/>
    <mergeCell ref="C79:E79"/>
    <mergeCell ref="H79:N79"/>
    <mergeCell ref="O79:S79"/>
    <mergeCell ref="T79:U79"/>
    <mergeCell ref="B71:E72"/>
    <mergeCell ref="F71:F72"/>
    <mergeCell ref="U71:U72"/>
    <mergeCell ref="B73:E74"/>
    <mergeCell ref="F73:F74"/>
    <mergeCell ref="U73:U74"/>
    <mergeCell ref="C83:E83"/>
    <mergeCell ref="U83:U84"/>
    <mergeCell ref="C84:E84"/>
    <mergeCell ref="B85:U85"/>
    <mergeCell ref="C86:E86"/>
    <mergeCell ref="C87:E87"/>
    <mergeCell ref="U87:U88"/>
    <mergeCell ref="C88:E88"/>
    <mergeCell ref="C80:E80"/>
    <mergeCell ref="H80:N80"/>
    <mergeCell ref="O80:S80"/>
    <mergeCell ref="T80:U80"/>
    <mergeCell ref="B81:U81"/>
    <mergeCell ref="C82:E82"/>
    <mergeCell ref="B89:U89"/>
    <mergeCell ref="B90:U90"/>
    <mergeCell ref="B91:B92"/>
    <mergeCell ref="C91:E92"/>
    <mergeCell ref="F91:F92"/>
    <mergeCell ref="G91:G92"/>
    <mergeCell ref="H91:H92"/>
    <mergeCell ref="I91:I92"/>
    <mergeCell ref="J91:J92"/>
    <mergeCell ref="K91:K92"/>
    <mergeCell ref="R91:R92"/>
    <mergeCell ref="S91:S92"/>
    <mergeCell ref="T91:T92"/>
    <mergeCell ref="U91:U92"/>
    <mergeCell ref="B93:E94"/>
    <mergeCell ref="F93:F94"/>
    <mergeCell ref="U93:U94"/>
    <mergeCell ref="L91:L92"/>
    <mergeCell ref="M91:M92"/>
    <mergeCell ref="N91:N92"/>
    <mergeCell ref="O91:O92"/>
    <mergeCell ref="P91:P92"/>
    <mergeCell ref="Q91:Q92"/>
    <mergeCell ref="B99:E100"/>
    <mergeCell ref="F99:F100"/>
    <mergeCell ref="U99:U100"/>
    <mergeCell ref="B101:E102"/>
    <mergeCell ref="F101:F102"/>
    <mergeCell ref="U101:U102"/>
    <mergeCell ref="B95:E96"/>
    <mergeCell ref="F95:F96"/>
    <mergeCell ref="U95:U96"/>
    <mergeCell ref="B97:E98"/>
    <mergeCell ref="F97:F98"/>
    <mergeCell ref="U97:U98"/>
    <mergeCell ref="B107:E108"/>
    <mergeCell ref="F107:F108"/>
    <mergeCell ref="U107:U108"/>
    <mergeCell ref="B109:E110"/>
    <mergeCell ref="F109:F110"/>
    <mergeCell ref="U109:U110"/>
    <mergeCell ref="B103:E104"/>
    <mergeCell ref="F103:F104"/>
    <mergeCell ref="U103:U104"/>
    <mergeCell ref="B105:E106"/>
    <mergeCell ref="F105:F106"/>
    <mergeCell ref="U105:U106"/>
    <mergeCell ref="B115:F116"/>
    <mergeCell ref="U115:U116"/>
    <mergeCell ref="B117:U117"/>
    <mergeCell ref="B118:U118"/>
    <mergeCell ref="C119:E119"/>
    <mergeCell ref="H119:N119"/>
    <mergeCell ref="O119:S119"/>
    <mergeCell ref="T119:U119"/>
    <mergeCell ref="B111:E112"/>
    <mergeCell ref="F111:F112"/>
    <mergeCell ref="U111:U112"/>
    <mergeCell ref="B113:E114"/>
    <mergeCell ref="F113:F114"/>
    <mergeCell ref="U113:U114"/>
    <mergeCell ref="C123:E123"/>
    <mergeCell ref="U123:U124"/>
    <mergeCell ref="C124:E124"/>
    <mergeCell ref="B125:U125"/>
    <mergeCell ref="C126:E126"/>
    <mergeCell ref="C127:E127"/>
    <mergeCell ref="U127:U128"/>
    <mergeCell ref="C128:E128"/>
    <mergeCell ref="C120:E120"/>
    <mergeCell ref="H120:N120"/>
    <mergeCell ref="O120:S120"/>
    <mergeCell ref="T120:U120"/>
    <mergeCell ref="B121:U121"/>
    <mergeCell ref="C122:E122"/>
    <mergeCell ref="B129:U129"/>
    <mergeCell ref="B130:B131"/>
    <mergeCell ref="C130:E131"/>
    <mergeCell ref="F130:F131"/>
    <mergeCell ref="G130:G131"/>
    <mergeCell ref="H130:H131"/>
    <mergeCell ref="I130:I131"/>
    <mergeCell ref="J130:J131"/>
    <mergeCell ref="K130:K131"/>
    <mergeCell ref="L130:L131"/>
    <mergeCell ref="B134:E135"/>
    <mergeCell ref="F134:F135"/>
    <mergeCell ref="U134:U135"/>
    <mergeCell ref="B136:E137"/>
    <mergeCell ref="F136:F137"/>
    <mergeCell ref="U136:U137"/>
    <mergeCell ref="S130:S131"/>
    <mergeCell ref="T130:T131"/>
    <mergeCell ref="U130:U131"/>
    <mergeCell ref="B132:E133"/>
    <mergeCell ref="F132:F133"/>
    <mergeCell ref="U132:U133"/>
    <mergeCell ref="M130:M131"/>
    <mergeCell ref="N130:N131"/>
    <mergeCell ref="O130:O131"/>
    <mergeCell ref="P130:P131"/>
    <mergeCell ref="Q130:Q131"/>
    <mergeCell ref="R130:R131"/>
    <mergeCell ref="B142:E143"/>
    <mergeCell ref="F142:F143"/>
    <mergeCell ref="U142:U143"/>
    <mergeCell ref="B144:F145"/>
    <mergeCell ref="U144:U145"/>
    <mergeCell ref="B146:U146"/>
    <mergeCell ref="B138:E139"/>
    <mergeCell ref="F138:F139"/>
    <mergeCell ref="U138:U139"/>
    <mergeCell ref="B140:E141"/>
    <mergeCell ref="F140:F141"/>
    <mergeCell ref="U140:U141"/>
    <mergeCell ref="B147:U147"/>
    <mergeCell ref="C148:E148"/>
    <mergeCell ref="H148:N148"/>
    <mergeCell ref="O148:S148"/>
    <mergeCell ref="T148:U148"/>
    <mergeCell ref="C149:E149"/>
    <mergeCell ref="H149:N149"/>
    <mergeCell ref="O149:S149"/>
    <mergeCell ref="T149:U149"/>
    <mergeCell ref="C155:E155"/>
    <mergeCell ref="U155:U156"/>
    <mergeCell ref="C156:E156"/>
    <mergeCell ref="B157:U157"/>
    <mergeCell ref="B158:E158"/>
    <mergeCell ref="B159:E160"/>
    <mergeCell ref="F159:F160"/>
    <mergeCell ref="U159:U160"/>
    <mergeCell ref="B150:U150"/>
    <mergeCell ref="C151:E151"/>
    <mergeCell ref="C152:E152"/>
    <mergeCell ref="U152:U153"/>
    <mergeCell ref="C153:E153"/>
    <mergeCell ref="B154:U154"/>
    <mergeCell ref="B165:E166"/>
    <mergeCell ref="F165:F166"/>
    <mergeCell ref="U165:U166"/>
    <mergeCell ref="B167:E168"/>
    <mergeCell ref="F167:F168"/>
    <mergeCell ref="U167:U168"/>
    <mergeCell ref="B161:E162"/>
    <mergeCell ref="F161:F162"/>
    <mergeCell ref="U161:U162"/>
    <mergeCell ref="B163:E164"/>
    <mergeCell ref="F163:F164"/>
    <mergeCell ref="U163:U164"/>
    <mergeCell ref="B173:E174"/>
    <mergeCell ref="F173:F174"/>
    <mergeCell ref="U173:U174"/>
    <mergeCell ref="B175:E176"/>
    <mergeCell ref="F175:F176"/>
    <mergeCell ref="U175:U176"/>
    <mergeCell ref="B169:E170"/>
    <mergeCell ref="F169:F170"/>
    <mergeCell ref="U169:U170"/>
    <mergeCell ref="B171:E172"/>
    <mergeCell ref="F171:F172"/>
    <mergeCell ref="U171:U172"/>
    <mergeCell ref="B181:E182"/>
    <mergeCell ref="F181:F182"/>
    <mergeCell ref="U181:U182"/>
    <mergeCell ref="B183:E184"/>
    <mergeCell ref="F183:F184"/>
    <mergeCell ref="U183:U184"/>
    <mergeCell ref="B177:E178"/>
    <mergeCell ref="F177:F178"/>
    <mergeCell ref="U177:U178"/>
    <mergeCell ref="B179:E180"/>
    <mergeCell ref="F179:F180"/>
    <mergeCell ref="U179:U180"/>
    <mergeCell ref="B189:E190"/>
    <mergeCell ref="F189:F190"/>
    <mergeCell ref="U189:U190"/>
    <mergeCell ref="B191:F192"/>
    <mergeCell ref="U191:U192"/>
    <mergeCell ref="B193:U193"/>
    <mergeCell ref="B185:E186"/>
    <mergeCell ref="F185:F186"/>
    <mergeCell ref="U185:U186"/>
    <mergeCell ref="B187:E188"/>
    <mergeCell ref="F187:F188"/>
    <mergeCell ref="U187:U188"/>
    <mergeCell ref="B197:U197"/>
    <mergeCell ref="C198:E198"/>
    <mergeCell ref="C199:E199"/>
    <mergeCell ref="U199:U200"/>
    <mergeCell ref="C200:E200"/>
    <mergeCell ref="B201:U201"/>
    <mergeCell ref="B194:U194"/>
    <mergeCell ref="C195:E195"/>
    <mergeCell ref="H195:N195"/>
    <mergeCell ref="O195:S195"/>
    <mergeCell ref="T195:U195"/>
    <mergeCell ref="C196:E196"/>
    <mergeCell ref="H196:N196"/>
    <mergeCell ref="O196:S196"/>
    <mergeCell ref="T196:U196"/>
    <mergeCell ref="C202:E202"/>
    <mergeCell ref="C203:E203"/>
    <mergeCell ref="U203:U204"/>
    <mergeCell ref="C204:E204"/>
    <mergeCell ref="B205:U205"/>
    <mergeCell ref="B206:E207"/>
    <mergeCell ref="F206:F207"/>
    <mergeCell ref="G206:G207"/>
    <mergeCell ref="H206:H207"/>
    <mergeCell ref="I206:I207"/>
    <mergeCell ref="V208:X208"/>
    <mergeCell ref="B210:E211"/>
    <mergeCell ref="F210:F211"/>
    <mergeCell ref="U210:U211"/>
    <mergeCell ref="P206:P207"/>
    <mergeCell ref="Q206:Q207"/>
    <mergeCell ref="R206:R207"/>
    <mergeCell ref="S206:S207"/>
    <mergeCell ref="T206:T207"/>
    <mergeCell ref="U206:U207"/>
    <mergeCell ref="J206:J207"/>
    <mergeCell ref="K206:K207"/>
    <mergeCell ref="L206:L207"/>
    <mergeCell ref="M206:M207"/>
    <mergeCell ref="N206:N207"/>
    <mergeCell ref="O206:O207"/>
    <mergeCell ref="B212:E213"/>
    <mergeCell ref="F212:F213"/>
    <mergeCell ref="U212:U213"/>
    <mergeCell ref="B214:E215"/>
    <mergeCell ref="F214:F215"/>
    <mergeCell ref="U214:U215"/>
    <mergeCell ref="B208:E209"/>
    <mergeCell ref="F208:F209"/>
    <mergeCell ref="U208:U209"/>
    <mergeCell ref="B220:E221"/>
    <mergeCell ref="F220:F221"/>
    <mergeCell ref="U220:U221"/>
    <mergeCell ref="B222:E223"/>
    <mergeCell ref="F222:F223"/>
    <mergeCell ref="U222:U223"/>
    <mergeCell ref="B216:E217"/>
    <mergeCell ref="F216:F217"/>
    <mergeCell ref="U216:U217"/>
    <mergeCell ref="B218:E219"/>
    <mergeCell ref="F218:F219"/>
    <mergeCell ref="U218:U219"/>
    <mergeCell ref="B228:E229"/>
    <mergeCell ref="F228:F229"/>
    <mergeCell ref="U228:U229"/>
    <mergeCell ref="B230:F231"/>
    <mergeCell ref="U230:U231"/>
    <mergeCell ref="B232:U232"/>
    <mergeCell ref="B224:E225"/>
    <mergeCell ref="F224:F225"/>
    <mergeCell ref="U224:U225"/>
    <mergeCell ref="B226:E227"/>
    <mergeCell ref="F226:F227"/>
    <mergeCell ref="U226:U227"/>
    <mergeCell ref="B236:U236"/>
    <mergeCell ref="C237:E237"/>
    <mergeCell ref="C238:E238"/>
    <mergeCell ref="U238:U239"/>
    <mergeCell ref="C239:E239"/>
    <mergeCell ref="B240:U240"/>
    <mergeCell ref="B233:U233"/>
    <mergeCell ref="C234:E234"/>
    <mergeCell ref="H234:N234"/>
    <mergeCell ref="O234:S234"/>
    <mergeCell ref="T234:U234"/>
    <mergeCell ref="C235:E235"/>
    <mergeCell ref="H235:N235"/>
    <mergeCell ref="O235:S235"/>
    <mergeCell ref="T235:U235"/>
    <mergeCell ref="C241:E241"/>
    <mergeCell ref="C242:E242"/>
    <mergeCell ref="U242:U243"/>
    <mergeCell ref="C243:E243"/>
    <mergeCell ref="B244:U244"/>
    <mergeCell ref="B245:E246"/>
    <mergeCell ref="F245:F246"/>
    <mergeCell ref="G245:G246"/>
    <mergeCell ref="H245:H246"/>
    <mergeCell ref="I245:I246"/>
    <mergeCell ref="P245:P246"/>
    <mergeCell ref="Q245:Q246"/>
    <mergeCell ref="R245:R246"/>
    <mergeCell ref="S245:S246"/>
    <mergeCell ref="T245:T246"/>
    <mergeCell ref="U245:U246"/>
    <mergeCell ref="J245:J246"/>
    <mergeCell ref="K245:K246"/>
    <mergeCell ref="L245:L246"/>
    <mergeCell ref="M245:M246"/>
    <mergeCell ref="N245:N246"/>
    <mergeCell ref="O245:O246"/>
    <mergeCell ref="F251:F252"/>
    <mergeCell ref="U251:U252"/>
    <mergeCell ref="B253:E254"/>
    <mergeCell ref="F253:F254"/>
    <mergeCell ref="U253:U254"/>
    <mergeCell ref="B247:E248"/>
    <mergeCell ref="F247:F248"/>
    <mergeCell ref="U247:U248"/>
    <mergeCell ref="B249:E250"/>
    <mergeCell ref="F249:F250"/>
    <mergeCell ref="U249:U250"/>
    <mergeCell ref="V99:X100"/>
    <mergeCell ref="B267:F268"/>
    <mergeCell ref="U267:U268"/>
    <mergeCell ref="B269:F270"/>
    <mergeCell ref="U269:U270"/>
    <mergeCell ref="B263:E264"/>
    <mergeCell ref="F263:F264"/>
    <mergeCell ref="U263:U264"/>
    <mergeCell ref="B265:E266"/>
    <mergeCell ref="F265:F266"/>
    <mergeCell ref="U265:U266"/>
    <mergeCell ref="B259:E260"/>
    <mergeCell ref="F259:F260"/>
    <mergeCell ref="U259:U260"/>
    <mergeCell ref="B261:E262"/>
    <mergeCell ref="F261:F262"/>
    <mergeCell ref="U261:U262"/>
    <mergeCell ref="B255:E256"/>
    <mergeCell ref="F255:F256"/>
    <mergeCell ref="U255:U256"/>
    <mergeCell ref="B257:E258"/>
    <mergeCell ref="F257:F258"/>
    <mergeCell ref="U257:U258"/>
    <mergeCell ref="B251:E252"/>
  </mergeCells>
  <pageMargins left="0.25" right="0.25" top="0.75" bottom="0.75" header="0.3" footer="0.3"/>
  <pageSetup scale="46" fitToHeight="0" orientation="landscape" r:id="rId1"/>
  <headerFooter>
    <oddFooter>&amp;C
Presupuesto basado en Resultados 2024 Hoja &amp;P de &amp;N</oddFooter>
  </headerFooter>
  <rowBreaks count="4" manualBreakCount="4">
    <brk id="39" max="20" man="1"/>
    <brk id="68" max="20" man="1"/>
    <brk id="174" max="20" man="1"/>
    <brk id="223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4.7.4. ED</vt:lpstr>
      <vt:lpstr>'4.7.4. ED'!Área_de_impresión</vt:lpstr>
      <vt:lpstr>'4.7.4. ED'!Títulos_a_imprimir</vt:lpstr>
    </vt:vector>
  </TitlesOfParts>
  <Company>CAPAMA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del Desempeño</dc:creator>
  <cp:lastModifiedBy>LETICIA</cp:lastModifiedBy>
  <cp:lastPrinted>2025-01-31T17:30:48Z</cp:lastPrinted>
  <dcterms:created xsi:type="dcterms:W3CDTF">2021-12-10T15:20:24Z</dcterms:created>
  <dcterms:modified xsi:type="dcterms:W3CDTF">2025-04-09T21:01:23Z</dcterms:modified>
</cp:coreProperties>
</file>