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730" windowHeight="10170"/>
  </bookViews>
  <sheets>
    <sheet name="4.7.4 ED" sheetId="3" r:id="rId1"/>
  </sheets>
  <externalReferences>
    <externalReference r:id="rId2"/>
  </externalReferences>
  <definedNames>
    <definedName name="_xlnm.Print_Area" localSheetId="0">'4.7.4 ED'!$A$1:$T$371</definedName>
    <definedName name="_xlnm.Print_Titles" localSheetId="0">'4.7.4 ED'!$1:$4</definedName>
  </definedNames>
  <calcPr calcId="144525"/>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351" i="3" l="1"/>
  <c r="O351" i="3"/>
  <c r="N351" i="3"/>
  <c r="M351" i="3"/>
  <c r="L351" i="3"/>
  <c r="K351" i="3"/>
  <c r="J351" i="3"/>
  <c r="I351" i="3"/>
  <c r="H351" i="3"/>
  <c r="G351" i="3"/>
  <c r="F351" i="3"/>
  <c r="E351" i="3"/>
  <c r="P350" i="3"/>
  <c r="O350" i="3"/>
  <c r="N350" i="3"/>
  <c r="M350" i="3"/>
  <c r="L350" i="3"/>
  <c r="K350" i="3"/>
  <c r="J350" i="3"/>
  <c r="I350" i="3"/>
  <c r="H350" i="3"/>
  <c r="G350" i="3"/>
  <c r="F350" i="3"/>
  <c r="E350" i="3"/>
  <c r="Q350" i="3" s="1"/>
  <c r="P349" i="3"/>
  <c r="O349" i="3"/>
  <c r="N349" i="3"/>
  <c r="M349" i="3"/>
  <c r="L349" i="3"/>
  <c r="K349" i="3"/>
  <c r="J349" i="3"/>
  <c r="I349" i="3"/>
  <c r="H349" i="3"/>
  <c r="G349" i="3"/>
  <c r="F349" i="3"/>
  <c r="E349" i="3"/>
  <c r="P348" i="3"/>
  <c r="O348" i="3"/>
  <c r="N348" i="3"/>
  <c r="M348" i="3"/>
  <c r="M352" i="3" s="1"/>
  <c r="L348" i="3"/>
  <c r="K348" i="3"/>
  <c r="J348" i="3"/>
  <c r="I348" i="3"/>
  <c r="H348" i="3"/>
  <c r="G348" i="3"/>
  <c r="F348" i="3"/>
  <c r="E348" i="3"/>
  <c r="R347" i="3"/>
  <c r="T346" i="3"/>
  <c r="R346" i="3"/>
  <c r="R345" i="3"/>
  <c r="R344" i="3"/>
  <c r="R343" i="3"/>
  <c r="T342" i="3"/>
  <c r="R342" i="3"/>
  <c r="R341" i="3"/>
  <c r="R340" i="3"/>
  <c r="R339" i="3"/>
  <c r="T338" i="3"/>
  <c r="R338" i="3"/>
  <c r="R337" i="3"/>
  <c r="R336" i="3"/>
  <c r="R335" i="3"/>
  <c r="T334" i="3"/>
  <c r="R334" i="3"/>
  <c r="R333" i="3"/>
  <c r="R332" i="3"/>
  <c r="R331" i="3"/>
  <c r="R330" i="3"/>
  <c r="R329" i="3"/>
  <c r="T330" i="3" s="1"/>
  <c r="R328" i="3"/>
  <c r="R327" i="3"/>
  <c r="T326" i="3"/>
  <c r="R326" i="3"/>
  <c r="R325" i="3"/>
  <c r="R324" i="3"/>
  <c r="R323" i="3"/>
  <c r="T322" i="3"/>
  <c r="R322" i="3"/>
  <c r="R321" i="3"/>
  <c r="R320" i="3"/>
  <c r="R319" i="3"/>
  <c r="T318" i="3"/>
  <c r="R318" i="3"/>
  <c r="R317" i="3"/>
  <c r="R316" i="3"/>
  <c r="R315" i="3"/>
  <c r="T314" i="3"/>
  <c r="R314" i="3"/>
  <c r="R313" i="3"/>
  <c r="R312" i="3"/>
  <c r="R311" i="3"/>
  <c r="T310" i="3"/>
  <c r="R310" i="3"/>
  <c r="R309" i="3"/>
  <c r="R308" i="3"/>
  <c r="F306" i="3"/>
  <c r="P297" i="3"/>
  <c r="O297" i="3"/>
  <c r="N297" i="3"/>
  <c r="M297" i="3"/>
  <c r="L297" i="3"/>
  <c r="K297" i="3"/>
  <c r="J297" i="3"/>
  <c r="I297" i="3"/>
  <c r="H297" i="3"/>
  <c r="G297" i="3"/>
  <c r="F297" i="3"/>
  <c r="E297" i="3"/>
  <c r="P296" i="3"/>
  <c r="O296" i="3"/>
  <c r="N296" i="3"/>
  <c r="M296" i="3"/>
  <c r="L296" i="3"/>
  <c r="K296" i="3"/>
  <c r="J296" i="3"/>
  <c r="I296" i="3"/>
  <c r="H296" i="3"/>
  <c r="G296" i="3"/>
  <c r="F296" i="3"/>
  <c r="E296" i="3"/>
  <c r="Q296" i="3" s="1"/>
  <c r="P295" i="3"/>
  <c r="O295" i="3"/>
  <c r="N295" i="3"/>
  <c r="M295" i="3"/>
  <c r="L295" i="3"/>
  <c r="K295" i="3"/>
  <c r="J295" i="3"/>
  <c r="I295" i="3"/>
  <c r="H295" i="3"/>
  <c r="G295" i="3"/>
  <c r="F295" i="3"/>
  <c r="F307" i="3" s="1"/>
  <c r="E295" i="3"/>
  <c r="P294" i="3"/>
  <c r="O294" i="3"/>
  <c r="N294" i="3"/>
  <c r="M294" i="3"/>
  <c r="L294" i="3"/>
  <c r="K294" i="3"/>
  <c r="J294" i="3"/>
  <c r="I294" i="3"/>
  <c r="H294" i="3"/>
  <c r="G294" i="3"/>
  <c r="F294" i="3"/>
  <c r="E294" i="3"/>
  <c r="Q294" i="3" s="1"/>
  <c r="R293" i="3"/>
  <c r="D293" i="3"/>
  <c r="R292" i="3"/>
  <c r="D292" i="3"/>
  <c r="R291" i="3"/>
  <c r="T292" i="3" s="1"/>
  <c r="R290" i="3"/>
  <c r="S292" i="3" s="1"/>
  <c r="R289" i="3"/>
  <c r="D289" i="3"/>
  <c r="R288" i="3"/>
  <c r="D288" i="3"/>
  <c r="R287" i="3"/>
  <c r="T288" i="3" s="1"/>
  <c r="R286" i="3"/>
  <c r="S288" i="3" s="1"/>
  <c r="R285" i="3"/>
  <c r="D285" i="3"/>
  <c r="R284" i="3"/>
  <c r="D284" i="3"/>
  <c r="R283" i="3"/>
  <c r="T284" i="3" s="1"/>
  <c r="R282" i="3"/>
  <c r="S284" i="3" s="1"/>
  <c r="R281" i="3"/>
  <c r="D281" i="3"/>
  <c r="R280" i="3"/>
  <c r="D280" i="3"/>
  <c r="R279" i="3"/>
  <c r="T280" i="3" s="1"/>
  <c r="R278" i="3"/>
  <c r="S280" i="3" s="1"/>
  <c r="R277" i="3"/>
  <c r="D277" i="3"/>
  <c r="R276" i="3"/>
  <c r="D276" i="3"/>
  <c r="R275" i="3"/>
  <c r="T276" i="3" s="1"/>
  <c r="R274" i="3"/>
  <c r="S276" i="3" s="1"/>
  <c r="R273" i="3"/>
  <c r="D273" i="3"/>
  <c r="R272" i="3"/>
  <c r="D272" i="3"/>
  <c r="R271" i="3"/>
  <c r="T272" i="3" s="1"/>
  <c r="R270" i="3"/>
  <c r="S272" i="3" s="1"/>
  <c r="R269" i="3"/>
  <c r="D269" i="3"/>
  <c r="R268" i="3"/>
  <c r="D268" i="3"/>
  <c r="R267" i="3"/>
  <c r="T268" i="3" s="1"/>
  <c r="R266" i="3"/>
  <c r="S268" i="3" s="1"/>
  <c r="R265" i="3"/>
  <c r="T264" i="3"/>
  <c r="R264" i="3"/>
  <c r="R263" i="3"/>
  <c r="R262" i="3"/>
  <c r="R261" i="3"/>
  <c r="D261" i="3"/>
  <c r="R260" i="3"/>
  <c r="D260" i="3"/>
  <c r="R259" i="3"/>
  <c r="T260" i="3" s="1"/>
  <c r="R258" i="3"/>
  <c r="S260" i="3" s="1"/>
  <c r="R257" i="3"/>
  <c r="T256" i="3"/>
  <c r="R256" i="3"/>
  <c r="R255" i="3"/>
  <c r="R254" i="3"/>
  <c r="R253" i="3"/>
  <c r="D253" i="3"/>
  <c r="R252" i="3"/>
  <c r="D252" i="3"/>
  <c r="R251" i="3"/>
  <c r="T252" i="3" s="1"/>
  <c r="R250" i="3"/>
  <c r="S252" i="3" s="1"/>
  <c r="P238" i="3"/>
  <c r="O238" i="3"/>
  <c r="N238" i="3"/>
  <c r="M238" i="3"/>
  <c r="L238" i="3"/>
  <c r="K238" i="3"/>
  <c r="J238" i="3"/>
  <c r="I238" i="3"/>
  <c r="H238" i="3"/>
  <c r="G238" i="3"/>
  <c r="F238" i="3"/>
  <c r="E238" i="3"/>
  <c r="P237" i="3"/>
  <c r="O237" i="3"/>
  <c r="N237" i="3"/>
  <c r="M237" i="3"/>
  <c r="M354" i="3" s="1"/>
  <c r="L237" i="3"/>
  <c r="K237" i="3"/>
  <c r="J237" i="3"/>
  <c r="I237" i="3"/>
  <c r="I354" i="3" s="1"/>
  <c r="H237" i="3"/>
  <c r="G237" i="3"/>
  <c r="F237" i="3"/>
  <c r="E237" i="3"/>
  <c r="P236" i="3"/>
  <c r="O236" i="3"/>
  <c r="N236" i="3"/>
  <c r="M236" i="3"/>
  <c r="L236" i="3"/>
  <c r="K236" i="3"/>
  <c r="J236" i="3"/>
  <c r="I236" i="3"/>
  <c r="H236" i="3"/>
  <c r="G236" i="3"/>
  <c r="F236" i="3"/>
  <c r="E236" i="3"/>
  <c r="P235" i="3"/>
  <c r="O235" i="3"/>
  <c r="N235" i="3"/>
  <c r="M235" i="3"/>
  <c r="L235" i="3"/>
  <c r="K235" i="3"/>
  <c r="J235" i="3"/>
  <c r="I235" i="3"/>
  <c r="H235" i="3"/>
  <c r="G235" i="3"/>
  <c r="F235" i="3"/>
  <c r="E235" i="3"/>
  <c r="R234" i="3"/>
  <c r="R233" i="3"/>
  <c r="R232" i="3"/>
  <c r="R231" i="3"/>
  <c r="R230" i="3"/>
  <c r="R229" i="3"/>
  <c r="R228" i="3"/>
  <c r="R227" i="3"/>
  <c r="R226" i="3"/>
  <c r="R225" i="3"/>
  <c r="R224" i="3"/>
  <c r="T225" i="3" s="1"/>
  <c r="R223" i="3"/>
  <c r="R222" i="3"/>
  <c r="R221" i="3"/>
  <c r="R220" i="3"/>
  <c r="R219" i="3"/>
  <c r="R218" i="3"/>
  <c r="R217" i="3"/>
  <c r="R216" i="3"/>
  <c r="R215" i="3"/>
  <c r="R214" i="3"/>
  <c r="R213" i="3"/>
  <c r="R212" i="3"/>
  <c r="R211" i="3"/>
  <c r="R210" i="3"/>
  <c r="R209" i="3"/>
  <c r="R208" i="3"/>
  <c r="T209" i="3" s="1"/>
  <c r="R207" i="3"/>
  <c r="R206" i="3"/>
  <c r="R205" i="3"/>
  <c r="R204" i="3"/>
  <c r="R203" i="3"/>
  <c r="R202" i="3"/>
  <c r="R201" i="3"/>
  <c r="R200" i="3"/>
  <c r="T201" i="3" s="1"/>
  <c r="R199" i="3"/>
  <c r="R198" i="3"/>
  <c r="T197" i="3" s="1"/>
  <c r="R197" i="3"/>
  <c r="R196" i="3"/>
  <c r="R195" i="3"/>
  <c r="R194" i="3"/>
  <c r="R193" i="3"/>
  <c r="R192" i="3"/>
  <c r="T193" i="3" s="1"/>
  <c r="R191" i="3"/>
  <c r="R190" i="3"/>
  <c r="T189" i="3" s="1"/>
  <c r="R189" i="3"/>
  <c r="R188" i="3"/>
  <c r="R187" i="3"/>
  <c r="R186" i="3"/>
  <c r="R185" i="3"/>
  <c r="R184" i="3"/>
  <c r="T185" i="3" s="1"/>
  <c r="R183" i="3"/>
  <c r="R182" i="3"/>
  <c r="R181" i="3"/>
  <c r="R180" i="3"/>
  <c r="R179" i="3"/>
  <c r="R178" i="3"/>
  <c r="R177" i="3"/>
  <c r="R176" i="3"/>
  <c r="T177" i="3" s="1"/>
  <c r="U175" i="3"/>
  <c r="R175" i="3"/>
  <c r="R174" i="3"/>
  <c r="R173" i="3"/>
  <c r="R172" i="3"/>
  <c r="R171" i="3"/>
  <c r="P160" i="3"/>
  <c r="O160" i="3"/>
  <c r="N160" i="3"/>
  <c r="M160" i="3"/>
  <c r="L160" i="3"/>
  <c r="K160" i="3"/>
  <c r="J160" i="3"/>
  <c r="I160" i="3"/>
  <c r="H160" i="3"/>
  <c r="G160" i="3"/>
  <c r="F160" i="3"/>
  <c r="E160" i="3"/>
  <c r="P159" i="3"/>
  <c r="O159" i="3"/>
  <c r="N159" i="3"/>
  <c r="M159" i="3"/>
  <c r="L159" i="3"/>
  <c r="K159" i="3"/>
  <c r="J159" i="3"/>
  <c r="I159" i="3"/>
  <c r="H159" i="3"/>
  <c r="G159" i="3"/>
  <c r="F159" i="3"/>
  <c r="E159" i="3"/>
  <c r="Q159" i="3" s="1"/>
  <c r="P158" i="3"/>
  <c r="O158" i="3"/>
  <c r="N158" i="3"/>
  <c r="M158" i="3"/>
  <c r="L158" i="3"/>
  <c r="K158" i="3"/>
  <c r="J158" i="3"/>
  <c r="I158" i="3"/>
  <c r="H158" i="3"/>
  <c r="G158" i="3"/>
  <c r="F158" i="3"/>
  <c r="E158" i="3"/>
  <c r="P157" i="3"/>
  <c r="O157" i="3"/>
  <c r="N157" i="3"/>
  <c r="M157" i="3"/>
  <c r="L157" i="3"/>
  <c r="K157" i="3"/>
  <c r="J157" i="3"/>
  <c r="I157" i="3"/>
  <c r="H157" i="3"/>
  <c r="G157" i="3"/>
  <c r="F157" i="3"/>
  <c r="E157" i="3"/>
  <c r="Q157" i="3" s="1"/>
  <c r="R156" i="3"/>
  <c r="T155" i="3"/>
  <c r="R155" i="3"/>
  <c r="R154" i="3"/>
  <c r="R153" i="3"/>
  <c r="R152" i="3"/>
  <c r="T151" i="3"/>
  <c r="R151" i="3"/>
  <c r="R150" i="3"/>
  <c r="R149" i="3"/>
  <c r="R148" i="3"/>
  <c r="T147" i="3"/>
  <c r="R147" i="3"/>
  <c r="R146" i="3"/>
  <c r="R145" i="3"/>
  <c r="R144" i="3"/>
  <c r="T143" i="3"/>
  <c r="R143" i="3"/>
  <c r="R142" i="3"/>
  <c r="R141" i="3"/>
  <c r="P130" i="3"/>
  <c r="O130" i="3"/>
  <c r="N130" i="3"/>
  <c r="M130" i="3"/>
  <c r="L130" i="3"/>
  <c r="K130" i="3"/>
  <c r="J130" i="3"/>
  <c r="I130" i="3"/>
  <c r="H130" i="3"/>
  <c r="G130" i="3"/>
  <c r="F130" i="3"/>
  <c r="E130" i="3"/>
  <c r="P129" i="3"/>
  <c r="O129" i="3"/>
  <c r="N129" i="3"/>
  <c r="M129" i="3"/>
  <c r="L129" i="3"/>
  <c r="K129" i="3"/>
  <c r="J129" i="3"/>
  <c r="I129" i="3"/>
  <c r="H129" i="3"/>
  <c r="G129" i="3"/>
  <c r="F129" i="3"/>
  <c r="E129" i="3"/>
  <c r="Q129" i="3" s="1"/>
  <c r="P128" i="3"/>
  <c r="O128" i="3"/>
  <c r="N128" i="3"/>
  <c r="M128" i="3"/>
  <c r="L128" i="3"/>
  <c r="K128" i="3"/>
  <c r="J128" i="3"/>
  <c r="I128" i="3"/>
  <c r="H128" i="3"/>
  <c r="G128" i="3"/>
  <c r="F128" i="3"/>
  <c r="E128" i="3"/>
  <c r="P127" i="3"/>
  <c r="O127" i="3"/>
  <c r="N127" i="3"/>
  <c r="M127" i="3"/>
  <c r="L127" i="3"/>
  <c r="K127" i="3"/>
  <c r="J127" i="3"/>
  <c r="I127" i="3"/>
  <c r="H127" i="3"/>
  <c r="G127" i="3"/>
  <c r="F127" i="3"/>
  <c r="E127" i="3"/>
  <c r="Q127" i="3" s="1"/>
  <c r="R126" i="3"/>
  <c r="D126" i="3"/>
  <c r="R125" i="3"/>
  <c r="S125" i="3" s="1"/>
  <c r="D125" i="3"/>
  <c r="R124" i="3"/>
  <c r="W125" i="3" s="1"/>
  <c r="R123" i="3"/>
  <c r="R122" i="3"/>
  <c r="T121" i="3" s="1"/>
  <c r="D122" i="3"/>
  <c r="W121" i="3"/>
  <c r="R121" i="3"/>
  <c r="D121" i="3"/>
  <c r="R120" i="3"/>
  <c r="R119" i="3"/>
  <c r="S121" i="3" s="1"/>
  <c r="R118" i="3"/>
  <c r="D118" i="3"/>
  <c r="R117" i="3"/>
  <c r="S117" i="3" s="1"/>
  <c r="D117" i="3"/>
  <c r="R116" i="3"/>
  <c r="T117" i="3" s="1"/>
  <c r="R115" i="3"/>
  <c r="W114" i="3"/>
  <c r="R114" i="3"/>
  <c r="D114" i="3"/>
  <c r="R113" i="3"/>
  <c r="D113" i="3"/>
  <c r="R112" i="3"/>
  <c r="T113" i="3" s="1"/>
  <c r="R111" i="3"/>
  <c r="S113" i="3" s="1"/>
  <c r="R110" i="3"/>
  <c r="S109" i="3"/>
  <c r="R109" i="3"/>
  <c r="R108" i="3"/>
  <c r="W109" i="3" s="1"/>
  <c r="R107" i="3"/>
  <c r="D107" i="3"/>
  <c r="R106" i="3"/>
  <c r="W105" i="3"/>
  <c r="R105" i="3"/>
  <c r="D105" i="3"/>
  <c r="R104" i="3"/>
  <c r="T105" i="3" s="1"/>
  <c r="R103" i="3"/>
  <c r="S105" i="3" s="1"/>
  <c r="R102" i="3"/>
  <c r="R101" i="3"/>
  <c r="S101" i="3" s="1"/>
  <c r="R100" i="3"/>
  <c r="T101" i="3" s="1"/>
  <c r="R99" i="3"/>
  <c r="D99" i="3"/>
  <c r="D101" i="3" s="1"/>
  <c r="R98" i="3"/>
  <c r="T97" i="3" s="1"/>
  <c r="S97" i="3"/>
  <c r="R97" i="3"/>
  <c r="R96" i="3"/>
  <c r="W95" i="3"/>
  <c r="R95" i="3"/>
  <c r="D95" i="3"/>
  <c r="D97" i="3" s="1"/>
  <c r="R94" i="3"/>
  <c r="D94" i="3"/>
  <c r="S93" i="3"/>
  <c r="R93" i="3"/>
  <c r="R92" i="3"/>
  <c r="T93" i="3" s="1"/>
  <c r="W91" i="3"/>
  <c r="R91" i="3"/>
  <c r="D91" i="3"/>
  <c r="D93" i="3" s="1"/>
  <c r="R90" i="3"/>
  <c r="D90" i="3"/>
  <c r="S89" i="3"/>
  <c r="R89" i="3"/>
  <c r="R88" i="3"/>
  <c r="T89" i="3" s="1"/>
  <c r="W87" i="3"/>
  <c r="R87" i="3"/>
  <c r="D87" i="3"/>
  <c r="D89" i="3" s="1"/>
  <c r="R86" i="3"/>
  <c r="D86" i="3"/>
  <c r="S85" i="3"/>
  <c r="R85" i="3"/>
  <c r="D85" i="3"/>
  <c r="R84" i="3"/>
  <c r="T85" i="3" s="1"/>
  <c r="R83" i="3"/>
  <c r="P72" i="3"/>
  <c r="O72" i="3"/>
  <c r="N72" i="3"/>
  <c r="M72" i="3"/>
  <c r="L72" i="3"/>
  <c r="K72" i="3"/>
  <c r="J72" i="3"/>
  <c r="I72" i="3"/>
  <c r="H72" i="3"/>
  <c r="G72" i="3"/>
  <c r="F72" i="3"/>
  <c r="E72" i="3"/>
  <c r="Q72" i="3" s="1"/>
  <c r="P71" i="3"/>
  <c r="O71" i="3"/>
  <c r="N71" i="3"/>
  <c r="M71" i="3"/>
  <c r="L71" i="3"/>
  <c r="K71" i="3"/>
  <c r="J71" i="3"/>
  <c r="I71" i="3"/>
  <c r="H71" i="3"/>
  <c r="G71" i="3"/>
  <c r="F71" i="3"/>
  <c r="E71" i="3"/>
  <c r="Q71" i="3" s="1"/>
  <c r="P70" i="3"/>
  <c r="O70" i="3"/>
  <c r="N70" i="3"/>
  <c r="M70" i="3"/>
  <c r="L70" i="3"/>
  <c r="K70" i="3"/>
  <c r="J70" i="3"/>
  <c r="I70" i="3"/>
  <c r="H70" i="3"/>
  <c r="G70" i="3"/>
  <c r="F70" i="3"/>
  <c r="E70" i="3"/>
  <c r="Q70" i="3" s="1"/>
  <c r="P69" i="3"/>
  <c r="O69" i="3"/>
  <c r="N69" i="3"/>
  <c r="M69" i="3"/>
  <c r="L69" i="3"/>
  <c r="K69" i="3"/>
  <c r="J69" i="3"/>
  <c r="I69" i="3"/>
  <c r="H69" i="3"/>
  <c r="G69" i="3"/>
  <c r="F69" i="3"/>
  <c r="E69" i="3"/>
  <c r="Q69" i="3" s="1"/>
  <c r="R68" i="3"/>
  <c r="D68" i="3"/>
  <c r="R67" i="3"/>
  <c r="S67" i="3" s="1"/>
  <c r="D67" i="3"/>
  <c r="R66" i="3"/>
  <c r="T67" i="3" s="1"/>
  <c r="R65" i="3"/>
  <c r="R64" i="3"/>
  <c r="D64" i="3"/>
  <c r="R63" i="3"/>
  <c r="S63" i="3" s="1"/>
  <c r="D63" i="3"/>
  <c r="R62" i="3"/>
  <c r="T63" i="3" s="1"/>
  <c r="R61" i="3"/>
  <c r="R60" i="3"/>
  <c r="D60" i="3"/>
  <c r="R59" i="3"/>
  <c r="S59" i="3" s="1"/>
  <c r="D59" i="3"/>
  <c r="R58" i="3"/>
  <c r="T59" i="3" s="1"/>
  <c r="R57" i="3"/>
  <c r="R56" i="3"/>
  <c r="D56" i="3"/>
  <c r="R55" i="3"/>
  <c r="S55" i="3" s="1"/>
  <c r="D55" i="3"/>
  <c r="R54" i="3"/>
  <c r="T55" i="3" s="1"/>
  <c r="R53" i="3"/>
  <c r="R52" i="3"/>
  <c r="D52" i="3"/>
  <c r="T51" i="3"/>
  <c r="R51" i="3"/>
  <c r="S51" i="3" s="1"/>
  <c r="D51" i="3"/>
  <c r="R50" i="3"/>
  <c r="R49" i="3"/>
  <c r="R48" i="3"/>
  <c r="D48" i="3"/>
  <c r="R47" i="3"/>
  <c r="S47" i="3" s="1"/>
  <c r="D47" i="3"/>
  <c r="R46" i="3"/>
  <c r="T47" i="3" s="1"/>
  <c r="R45" i="3"/>
  <c r="Q32" i="3"/>
  <c r="P29" i="3"/>
  <c r="O29" i="3"/>
  <c r="N29" i="3"/>
  <c r="M29" i="3"/>
  <c r="L29" i="3"/>
  <c r="K29" i="3"/>
  <c r="J29" i="3"/>
  <c r="I29" i="3"/>
  <c r="H29" i="3"/>
  <c r="G29" i="3"/>
  <c r="F29" i="3"/>
  <c r="E29" i="3"/>
  <c r="Q27" i="3"/>
  <c r="Q25" i="3"/>
  <c r="D25" i="3"/>
  <c r="D32" i="3" s="1"/>
  <c r="Q22" i="3"/>
  <c r="Q19" i="3"/>
  <c r="Q17" i="3"/>
  <c r="D17" i="3"/>
  <c r="Q15" i="3"/>
  <c r="Q29" i="3" s="1"/>
  <c r="K352" i="3" l="1"/>
  <c r="K354" i="3"/>
  <c r="H355" i="3"/>
  <c r="P355" i="3"/>
  <c r="T173" i="3"/>
  <c r="T217" i="3"/>
  <c r="T181" i="3"/>
  <c r="T229" i="3"/>
  <c r="T205" i="3"/>
  <c r="T233" i="3"/>
  <c r="T221" i="3"/>
  <c r="T213" i="3"/>
  <c r="E352" i="3"/>
  <c r="J355" i="3"/>
  <c r="Q238" i="3"/>
  <c r="O352" i="3"/>
  <c r="O354" i="3"/>
  <c r="L355" i="3"/>
  <c r="I352" i="3"/>
  <c r="G352" i="3"/>
  <c r="G354" i="3"/>
  <c r="F355" i="3"/>
  <c r="N355" i="3"/>
  <c r="Q235" i="3"/>
  <c r="Q237" i="3"/>
  <c r="Q128" i="3"/>
  <c r="J353" i="3"/>
  <c r="F353" i="3"/>
  <c r="Q236" i="3"/>
  <c r="L353" i="3"/>
  <c r="N353" i="3"/>
  <c r="H353" i="3"/>
  <c r="P353" i="3"/>
  <c r="S71" i="3"/>
  <c r="T71" i="3"/>
  <c r="S129" i="3"/>
  <c r="S159" i="3"/>
  <c r="S296" i="3"/>
  <c r="W84" i="3"/>
  <c r="W175" i="3" s="1"/>
  <c r="W99" i="3"/>
  <c r="T109" i="3"/>
  <c r="W117" i="3"/>
  <c r="S147" i="3"/>
  <c r="S155" i="3"/>
  <c r="Q158" i="3"/>
  <c r="Q160" i="3"/>
  <c r="S173" i="3"/>
  <c r="S181" i="3"/>
  <c r="S189" i="3"/>
  <c r="S197" i="3"/>
  <c r="S205" i="3"/>
  <c r="S213" i="3"/>
  <c r="S221" i="3"/>
  <c r="S229" i="3"/>
  <c r="S256" i="3"/>
  <c r="S264" i="3"/>
  <c r="S310" i="3"/>
  <c r="S318" i="3"/>
  <c r="S326" i="3"/>
  <c r="S334" i="3"/>
  <c r="S342" i="3"/>
  <c r="Q348" i="3"/>
  <c r="S350" i="3" s="1"/>
  <c r="F354" i="3"/>
  <c r="H354" i="3"/>
  <c r="J354" i="3"/>
  <c r="L354" i="3"/>
  <c r="N354" i="3"/>
  <c r="P354" i="3"/>
  <c r="E354" i="3"/>
  <c r="T125" i="3"/>
  <c r="S143" i="3"/>
  <c r="S151" i="3"/>
  <c r="S177" i="3"/>
  <c r="S185" i="3"/>
  <c r="S193" i="3"/>
  <c r="S201" i="3"/>
  <c r="S209" i="3"/>
  <c r="S217" i="3"/>
  <c r="S225" i="3"/>
  <c r="S233" i="3"/>
  <c r="Q295" i="3"/>
  <c r="Q297" i="3"/>
  <c r="T296" i="3" s="1"/>
  <c r="S314" i="3"/>
  <c r="S322" i="3"/>
  <c r="S330" i="3"/>
  <c r="S338" i="3"/>
  <c r="S346" i="3"/>
  <c r="F352" i="3"/>
  <c r="H352" i="3"/>
  <c r="J352" i="3"/>
  <c r="L352" i="3"/>
  <c r="N352" i="3"/>
  <c r="P352" i="3"/>
  <c r="E353" i="3"/>
  <c r="G353" i="3"/>
  <c r="I353" i="3"/>
  <c r="K353" i="3"/>
  <c r="M353" i="3"/>
  <c r="O353" i="3"/>
  <c r="E355" i="3"/>
  <c r="G355" i="3"/>
  <c r="I355" i="3"/>
  <c r="K355" i="3"/>
  <c r="M355" i="3"/>
  <c r="O355" i="3"/>
  <c r="Q349" i="3"/>
  <c r="Q351" i="3"/>
  <c r="S237" i="3" l="1"/>
  <c r="Q354" i="3"/>
  <c r="T237" i="3"/>
  <c r="Q352" i="3"/>
  <c r="T350" i="3"/>
  <c r="T159" i="3"/>
  <c r="Q355" i="3"/>
  <c r="Q353" i="3"/>
  <c r="S354" i="3" l="1"/>
  <c r="T354" i="3"/>
  <c r="Q130" i="3"/>
  <c r="T129" i="3"/>
</calcChain>
</file>

<file path=xl/sharedStrings.xml><?xml version="1.0" encoding="utf-8"?>
<sst xmlns="http://schemas.openxmlformats.org/spreadsheetml/2006/main" count="954" uniqueCount="192">
  <si>
    <t>Comisión de Agua Potable y Alcantarillado del Municipio de Acapulco</t>
  </si>
  <si>
    <t>Unidad Responsable del Programa</t>
  </si>
  <si>
    <t>Objetivo General</t>
  </si>
  <si>
    <t>Clasificación Funcional</t>
  </si>
  <si>
    <t>Finalidad</t>
  </si>
  <si>
    <t>Función</t>
  </si>
  <si>
    <t>Subfunción</t>
  </si>
  <si>
    <t>Actividad</t>
  </si>
  <si>
    <t>Desarrollo Social</t>
  </si>
  <si>
    <t>Vivienda y Servicios a la Comunidad</t>
  </si>
  <si>
    <t>Abastecimiento de Agua Potable</t>
  </si>
  <si>
    <t>Agua Potable y Alcantarillado</t>
  </si>
  <si>
    <t>No.</t>
  </si>
  <si>
    <t>Concepto</t>
  </si>
  <si>
    <t>Unidad de Medida</t>
  </si>
  <si>
    <t>Ene</t>
  </si>
  <si>
    <t>Feb</t>
  </si>
  <si>
    <t>Mar</t>
  </si>
  <si>
    <t>Abr</t>
  </si>
  <si>
    <t>May</t>
  </si>
  <si>
    <t>Jun</t>
  </si>
  <si>
    <t>Jul</t>
  </si>
  <si>
    <t>Ago</t>
  </si>
  <si>
    <t>Sep</t>
  </si>
  <si>
    <t>Oct</t>
  </si>
  <si>
    <t>Nov</t>
  </si>
  <si>
    <t>Dic</t>
  </si>
  <si>
    <t>Total Programado</t>
  </si>
  <si>
    <t>Indicadores</t>
  </si>
  <si>
    <t>Eficacia</t>
  </si>
  <si>
    <t>Economía</t>
  </si>
  <si>
    <t>Monto</t>
  </si>
  <si>
    <t>Realizado</t>
  </si>
  <si>
    <t>Actividades</t>
  </si>
  <si>
    <t>Líneas de Acción</t>
  </si>
  <si>
    <t>Recorridos</t>
  </si>
  <si>
    <t>Subtotal:</t>
  </si>
  <si>
    <t>EJE: 3.- Municipio Eficiente y de Resultados.</t>
  </si>
  <si>
    <t>(Realizado / Programado) * 100</t>
  </si>
  <si>
    <t>($ Ejercido / $ Programado) * 100</t>
  </si>
  <si>
    <t>Progra-
mado</t>
  </si>
  <si>
    <t>Políticas
admin.</t>
  </si>
  <si>
    <t>Activi-
dades</t>
  </si>
  <si>
    <t>Estados Finan.</t>
  </si>
  <si>
    <t>Informes
Presup.</t>
  </si>
  <si>
    <t>Sol. tran. com.</t>
  </si>
  <si>
    <t>Políticas Rec. H.</t>
  </si>
  <si>
    <t>Línea de Acción</t>
  </si>
  <si>
    <t>Agenda</t>
  </si>
  <si>
    <t>Asuntos</t>
  </si>
  <si>
    <t>Obras</t>
  </si>
  <si>
    <t>Revisión</t>
  </si>
  <si>
    <t>Acciones</t>
  </si>
  <si>
    <t>Subtotal :</t>
  </si>
  <si>
    <t>Tramites</t>
  </si>
  <si>
    <t>Medidores</t>
  </si>
  <si>
    <t>Usuarios</t>
  </si>
  <si>
    <t>Expedientes</t>
  </si>
  <si>
    <t>Rutas de trabajo</t>
  </si>
  <si>
    <t>Notificaciones</t>
  </si>
  <si>
    <t>Reuniones</t>
  </si>
  <si>
    <t>M3</t>
  </si>
  <si>
    <t>Reportes</t>
  </si>
  <si>
    <t>4001-4036</t>
  </si>
  <si>
    <t>servicios</t>
  </si>
  <si>
    <t>Equipos</t>
  </si>
  <si>
    <t>Metros lineales</t>
  </si>
  <si>
    <t>Monitoreos</t>
  </si>
  <si>
    <t>4006-4008</t>
  </si>
  <si>
    <t xml:space="preserve">Realizar las actividades de gestión de recursos y planeaciones técnicas para atender la demanda ciudadana, mejorando el servicio que brinda la CAPAMA. </t>
  </si>
  <si>
    <t>monto</t>
  </si>
  <si>
    <t>Elaborar Proyectos para atender la demanda de servicios en Agua Potable, Alcantarillado y Saneamiento</t>
  </si>
  <si>
    <t>Proyectos Ejecutivos</t>
  </si>
  <si>
    <t>Elaborar Presupuestos de obra de los Proyectos de Agua Potable, Alcantarillado y Saneamiento</t>
  </si>
  <si>
    <t>Presupuestos de Obra</t>
  </si>
  <si>
    <t>Supervisar y evaluar fisicamente las obras públicas o actividades derivadas de la demanda social</t>
  </si>
  <si>
    <t>Realizar acciones de gestión, licitación y contratación de recursos con los diferentes Programas Públicos para obras y acciones que ejecuta el organismo.</t>
  </si>
  <si>
    <t>Realizar acciones de atención a la demanda ciudadana derivada de reuniones, recorridos técnicos y mesas de trabajo en la Subdireción de Construcción.</t>
  </si>
  <si>
    <t>Realizar acciones de atención a la demanda ciudadana derivada de trámites de factibilidades, reuniones, recorridos técnicos y mesas de trabajo en la Subdireción de Planeación.</t>
  </si>
  <si>
    <t>Elaborar acciones de rehabilitación de infraestructura hidrosanitaria.</t>
  </si>
  <si>
    <t>Tramitar y renovar títulos de Concesión de captaciones y plantas de tratamiento</t>
  </si>
  <si>
    <t>Elaborar balances hidráulicos del sistema de agua potable.</t>
  </si>
  <si>
    <t>Balances</t>
  </si>
  <si>
    <t xml:space="preserve">Demandas </t>
  </si>
  <si>
    <t>Servicios</t>
  </si>
  <si>
    <t>TOTAL:</t>
  </si>
  <si>
    <t>Reali-
zado</t>
  </si>
  <si>
    <t>Reco-
rridos</t>
  </si>
  <si>
    <t>Inspec-
ciones</t>
  </si>
  <si>
    <t>Reunio-
nes</t>
  </si>
  <si>
    <t>Infor.
pública</t>
  </si>
  <si>
    <t>Mejorar el desempeño de la gestión gubernamental mediante el respeto a los derechos humanos, atención efectiva de la ley, con planeación firme de los recursos, trámites claros y sencillos, transparencia en el desempeño de la administración pública municipal, mecanismos de control, servidores públicos profesionalizados, el uso preciso e las tecnologías de la información y comunicación, y con ello recuperar la confianza ciudadana en su gobierno municipal.</t>
  </si>
  <si>
    <t>EJE 2. MUNICIPIO CON BIENESTAR SOCIAL</t>
  </si>
  <si>
    <t>Mejorar el desempeño de la gestión gubernamental mediante el respeto a los derechos humanos, atención efectiva de la ley, con planeación firme de los recursos, trámites claros y sencillos, transparencia en el desempeño de la administración pública municipal, mecanismos de control, servidores públicos profesionalizados, el uso preciso de las tecnologías de la información y comunicación, y con ello recuperar la confianza ciudadana en su gobierno municipal.</t>
  </si>
  <si>
    <t>3.2.2.1 Implementación de sistemas y plataformas digitales para optimizar los procesos administrativos y operativos.
3.3.1.6 Generar manuales, lineamientos para la elaboración de programas presupuestales, reportes trimestrales e informe de gobierno.
3.4.1.8 Prevenir faltas administrativas y hechos de corrupción del personal del servicio público.
3.4.1.9 Establecer y aplicar las sanciones administrativas derivadas del incumplimiento en las responsabilidades de los servidores y ex servidores públicos.
3.4.1.10 Realizar y dar seguimiento puntual a las auditorías internas y externas aplicadas a las dependencias y organismos municipales.
3.4.1.11 Fortalecer y activar los mecanismos de denuncia y participación ciudadana.
3.4.1.13 Evaluar los procesos operativos, contables, presupuestales y programáticos a través de auditorías internas de desempeño.
3.4.1.14 Vigilar los procesos de entrega recepción intermedia a efecto de que las y los sujetos obligados enteren los recursos humanos, materiales, financieros e información al término de su empleo, cargo o comisión
3.4.1.16 Atender oportunamente las quejas y denuncias en contra de las y los servidores públicos municipales en apego a la política cero tolerancia a la corrupción.</t>
  </si>
  <si>
    <t>3.1.1.2 Crear e implementar un modelo de trazabilidad de gasto que emplee los insumos, productos, documentos por parte de diversas dependencias/unidades responsables de los programas. 
3.1.1.3 Reportar y publicar trimestralmente los indicadores y resultados de sus programas.
3.1.1.4 Reportar oportunamente, de manera clara la cuenta pública de cada ejercicio fiscal. 
3.1.1.6 Cumplir con la normatividad para una mejor administración de los recursos. 
3.1.2.1 Implementar un plan de austeridad durante e lperiodo de la administración. 
3.1.2.5 Revisión de perfiles de puestos y de sueldos de personal en general. 
3.2.2.6 Dotar de equipo adecuado y suficiente a personal del gobierno municipal.
3.2.2.7 Generar el “Programa anual de adquisiciones” con todas las dependencias municipales con observancia ciudadana que acredite la honestidad y transparencia. 
3.2.2.8 Establecer un programa de mejora de la gestión para atender los aspectos susceptibles de mejora, derivado de los resultados de las evaluaciones.
3.2.2.10 Llevar a cabo las licitaciones y los procesos de proveeduría de manera abierta y transparente. 
3.2.2.11 Establecer procedimientos de compras consolidadas para realizar licitaciones. 
3.2.3.1 Generar e implementar el plan de capacitación de cada área del gobierno municipal. 
3.4.1.4 Mantener permanentemente informada a la población de los programas y acciones del gobierno municipal mediante el uso de las tecnologías de la información y comunicación.
3.4.1.5 Publicar oportunamente la informaciónrequerida en la Plataforma Nacional de Transparencia. 
3.4.1.7 Llevar a cabo actividades que promuevan la cultura de la transparencia y de acceso a la información pública ante la sociedad y el personal del servicio público para garantizar en todo momento certidumbre y protección a sus derechos y obligaciones, respectivamente. 
3.4.1.13 Evaluar los procesos operativos, contables, presupuestales y programáticos a través de auditorías internas de desempeño.</t>
  </si>
  <si>
    <t>EJE 2 MUNICIPIO CON BIENESTAR SOCIAL
EJE 3. MUNICIPIO EFICIENTE Y DE RESULTADOS</t>
  </si>
  <si>
    <t xml:space="preserve">2.10.3.3  Evitar las tomas clandestinas en los tanques de almacenamiento.
2.10.5.1  Sensibilización de usuarios irregulares para su inscripción al padrón de usuarios.
2.10.5.2  Actualización y reclasificación del padrón de usuarios para un cobro justo de acuerdo con sus necesidades.
2.10.5.3  Instalación de micromedidores a los usuarios en zonas donde se requieran, mejorar tiempos y procesos de gestión de los trámites inherentes al área comercial, así como la sistematización de aquellos que sean susceptibles.
3.1.1.10  Implementar un programa para cobro oportuno por medio la detección de cuentas que presenten más de tres meses de atraso consecutivo conforme al Código Fiscal del Estado de Guerrero. </t>
  </si>
  <si>
    <t>EJE 2 MUNICIPIO CON BIENESTAR SOCIAL</t>
  </si>
  <si>
    <t xml:space="preserve">
Lograr, a través de acciones sustentadas en una política pública responsable, eficiente y honesta, oportunidades  socioeconómicas para una mayor calidad de vida; por medio de programas culturales, deportivos, educativos y de  atención a grupos históricamente olvidados, trabajando incansablemente y con amor de la mano de la ciudadanía  para reconstruir el tejido social y un mejor vivir</t>
  </si>
  <si>
    <t xml:space="preserve">2.10.1.1 Mantenimiento correctivo de nueve equipos de bombeo.
2.10.1.2 Mantenimiento preventivo de 15 equipos más.
2.10.1.3 Rehabilitar los tres acueductos con capacidad de 42, 44 y 48 pulgadas para la recuperación de caudales por fugas recurrentes.
2.10.1.4 Construcción, mantenimiento y rehabilitación de la infraestructura hidráulica municipa
2.10.4.1 Desinfección y potabilización del volumen de agua extraída para mejorar la calidad del agua.
2.10.4.3 Potabilización del agua superficial extraída del Río Papagayo
2.11.1.1 Rehabilitar y dar mantenimiento a los colectores primarios del puerto.
2.11.1.2 Optimizar la operación de las plantas tratadoras mediante el análisis de laboratorio, control químico y biológico para incrementar el volumen de agua tratada de conformidad con la norma NOM-001-SEMARNAT-1996.
2.11.1.3 Equipamiento y rehabilitación de las 21 plantas tratadoras de aguas residuales municipales, principalmente Aguas Blancas, Renacimiento y Miramar.
2.11.1.4 Realizar el desazolve de colectores y redes de alcantarillado manual, mecánico y/o con equipo hidroneumático programado de manera óptima para evitar el taponamiento de las redes de drenaje con el fin de evitar emergencias sanitarias. 
2.11.1.5 Brindar mantenimiento a los cárcamos de bombeo para una óptima operación.
2.11.1.6 Construir, ampliar y rehabilitar la red de drenaje.
</t>
  </si>
  <si>
    <t>2.10.2.1 Atención oportuna a las fugas de agua en el municipio mediante el sistema 073.
2.10.2.3 Continuar con la distribución de agua en pipas en las colonias del puerto que no cuentan aún con el servicio del vital líquido. 
2.10.3.1        Concientización de la cultura del agua a la ciudadanía en general mediante capacitación, visitas guiadas, formación de comités vecinales del agua para el cuidado y uso responsable del vital líquido</t>
  </si>
  <si>
    <t xml:space="preserve">Lograr, a través de acciones sustentadas en una política pública responsable, eficiente y honesta, oportunidades 
socioeconómicas para una mayor calidad de vida; por medio de programas culturales, deportivos, educativos y de 
atención a grupos históricamente olvidados, trabajando incansablemente y con amor de la mano de la ciudadanía 
para reconstruir el tejido social y un mejor vivir.
</t>
  </si>
  <si>
    <t>Lograr, a través de acciones sustentadas en una política pública responsable, eficiente y honesta, oportunidades  socioeconómicas para una mayor calidad de vida; por medio de programas culturales, deportivos, educativos y de  atención a grupos históricamente olvidados, trabajando incansablemente y con amor de la mano de la ciudadanía  para reconstruir el tejido social y un mejor vivir</t>
  </si>
  <si>
    <t>2.9.1.3. Disminuir el indice de hogares sin acceso al agua potable, dotando de material para el almacenimiento del vital liquido
2.10.1.1. Mantenimiento correctivo de 9 equipos de bombeo
2.10.1.2. Mantenimiento preventivo de 15 equipos mas
2.10.1.3.  Rehabilitar los 3 acuaductos con capacidad de 42, 44, y 48 pulgadas para la recuperación de caudales por fugas recurentes.
2.10.1.4. Construcción, mantenimiento y rehabilitación de la infraestructura hidraulica municipal
2.10.1.5. Mantenimiento y rehabilitación de las fuentes de abastecimiento y carcamos de bombeo
2.11.1.1. Rehabilitar y dar mantenimiento a los colectores primarios del puerto
2.11.1.5. Atención de obra pública requerida en las Zonas de Atención Prioritaria (ZAP)
2.11.1.6. Construir, ampliar y rehabilitar la red de drenaje</t>
  </si>
  <si>
    <t>PROGRAMA 1: ABASTECIMIENTO DE LOS SERVICIOS DE AGUA POTABLE, ALCANTARILLADO SANITARIO Y SANEAMIENTO PARA EL MUNICIPIO DE ACAPULCO</t>
  </si>
  <si>
    <t>Proyecto de inversión a cargo de la Dirección General</t>
  </si>
  <si>
    <t xml:space="preserve">Proyecto de inversión a cargo de la Dirección de Finanzas </t>
  </si>
  <si>
    <t>Proyecto de inversión a cargo de la Dirección Comercial</t>
  </si>
  <si>
    <t>Proyecto de inversión a cargo de la Dirección de Operación</t>
  </si>
  <si>
    <t>Proyecto de inversión a cargo de la Dirección Técnica</t>
  </si>
  <si>
    <t>Proyecto de inversión a cargo de la Dirección de Gestión Ciudadana</t>
  </si>
  <si>
    <t>PROGRAMA OPERATIVO ANUAL</t>
  </si>
  <si>
    <t>Para el Ejercicio Ejercicio Fiscal 2023</t>
  </si>
  <si>
    <t>Benefi-
ciarios</t>
  </si>
  <si>
    <t>ACTIVIDAD</t>
  </si>
  <si>
    <t>Eje Rector Plan Municipal de Desarrollo</t>
  </si>
  <si>
    <t>Eje Rector Plan Municipal de Desarrollo Plan Municipal de Desarrollo</t>
  </si>
  <si>
    <t>Total</t>
  </si>
  <si>
    <t>N°</t>
  </si>
  <si>
    <t>0
hombres</t>
  </si>
  <si>
    <t>0
mujeres</t>
  </si>
  <si>
    <t>PROYECTO</t>
  </si>
  <si>
    <t>DIRECCIÓN GENERAL</t>
  </si>
  <si>
    <t>DIRECCIÓN COMERCIAL</t>
  </si>
  <si>
    <t>DIRECCIÓN DE FINANZAS</t>
  </si>
  <si>
    <t>DIRECCIÓN DE GESTIÓN CIUDADANA</t>
  </si>
  <si>
    <t>DIRECCIÓN OPERATIVA</t>
  </si>
  <si>
    <t>Cumplimiento</t>
  </si>
  <si>
    <t>COMPONENTE 3: SERVICIOS TÉCNICO OPERACIONALES</t>
  </si>
  <si>
    <t>DIRECCIÓN TÉCNICA</t>
  </si>
  <si>
    <t>OPERATIVA/TÉCNICA (PRODDER)</t>
  </si>
  <si>
    <t>COMPONENTE 1 SERVICIOS ADMINSITRATIVOS. 1.3.- : FORTALECER EL VÍNCULO DE ATENCIÓN A LA CIUDADANÍA.</t>
  </si>
  <si>
    <t>COMPONENTE 2 SERVICIOS COMERCIALES: 2.1.- ACCIONES PARA LA EFICIENCIA COMERCIAL Y MEJORAMIENTO DE IMAGEN</t>
  </si>
  <si>
    <t>COMPONENTE 3: SERVICIOS TÉCNICO OPERACIONALES. 3.1.- ACCIONES PARA EFICIENTAR SERVICIOS HIDROSANITARIOS, ASÍ COMO MEJORAMIENTO DE LA INFRAESTRUCTURA CIVIL.</t>
  </si>
  <si>
    <t>COMPONENTE 3: SERVICIOS TÉCNICO OPERACIONALES. 3.2.- PLANEACIÓN, CONTRATACIÓN Y SUPERVISIÓN DE OBRA PÚBLICA</t>
  </si>
  <si>
    <t>COMPONENTE 1: SERVICIOS ADMINSITRATIVOS</t>
  </si>
  <si>
    <t>COMPONENTE 2: SERVICIOS COMERCIALES</t>
  </si>
  <si>
    <t>TOTAL :</t>
  </si>
  <si>
    <t>COMPONENTE 1 SERVICIOS ADMINISTRATIVOS. 1.1.- DIRIGIR, CONTROLAR, COMUNICAR, MODERNIZAR, TRANSPARENTAR Y NORMAR LAS ACCIONES INSTITUCIONALES DE CAPAMA.</t>
  </si>
  <si>
    <t>COMPONENTE 1 SERVICIOS ADMINISTRATIVOS. 1.2.- GESTIÓN SOSTENIBLE DE LOS RECURSOS FINANCIEROS, MATERIALES Y HUMANOS.</t>
  </si>
  <si>
    <t>RESUMEN POR COMPONENTES Y PROYECTOS DE INVERSIÓN</t>
  </si>
  <si>
    <t>(PRODDER)
NOTA: COMBINACIÓN DE DIRECCIÓN TECNICA (40%) Y DIRECCIÓN OPERATIVA (30% QUIMICOS Y 30% CFE)</t>
  </si>
  <si>
    <t xml:space="preserve"> Informar programas de acciones, ante los medios públicos, órganos de gobierno y organizaciones sociales.</t>
  </si>
  <si>
    <t xml:space="preserve">Agendar mensual reuniones de trabajo para coordinar las áreas operativas y administrativas; así como reuniones externas que coadyuven a alcanzar los objetivos del Organismo </t>
  </si>
  <si>
    <t>Atender de manera eficaz las quejas y procesos administrativos, supervisar los procesos de obras y efectuar revisiones preventivas a las diferentes unidades administrativas para que cumplan con la normatividad aplicable.</t>
  </si>
  <si>
    <t>Realizar acciones informativas que incluye: monitoreo, seguimiento  de información en medios, publicación de boletines y cobertura de actividades institucionales.</t>
  </si>
  <si>
    <t>Defender los asuntos juridicos ante autoridades federales, estatales, municipales, administrativas jurisdiccionales y particulares ya sea personas fisicas o morales..</t>
  </si>
  <si>
    <t>Satisfacer la necesidades tecnológicas de información y comunicaciones.</t>
  </si>
  <si>
    <t>Aplicar evaluaciones a las direcciones de área del organismo en cuanto al manejo del gasto y desempeño</t>
  </si>
  <si>
    <t>Realizar actividades de control y vigilancia que aseguren la operatividad del ingreso.</t>
  </si>
  <si>
    <t>Realizar recorridos en las unidades receptoras.</t>
  </si>
  <si>
    <t>Elaborar pólizas de cheques y transferencias para cubrir la operación del organismo.</t>
  </si>
  <si>
    <t>Realizar información financiera a través de acciones contables en apego a las normativas aplicables para generar periódicamente estados financieros</t>
  </si>
  <si>
    <t>Realizar acciones de control en materia de presupuestos y evaluación</t>
  </si>
  <si>
    <t>Realizar revisiones al recurso humano, percepciones, deducciones y nóminas.</t>
  </si>
  <si>
    <t>Promover la salud de los trabajadores y familiares directos, elevando las personas atendidas.</t>
  </si>
  <si>
    <t>Atender reportes de reparación y/o mantenimiento preventivo de los bienes muebles e inmuebles.</t>
  </si>
  <si>
    <t>Satisfacer las necesidades de las diversas áreas de este organismo operador a través de requisiciones.</t>
  </si>
  <si>
    <t xml:space="preserve">Controlar a través de registros las entradas y salidas de materiales y equipos en los Almacenes. </t>
  </si>
  <si>
    <t>Participar en atencion a la demanda ciudadana, mesas de trabajo, recorridos, integracion de comités, en coordinación con otras dependencias, asi como asesorar y orientar hasta su conclusión las quejas  contra actos u omisiones de las distintas áreas del Organismo.</t>
  </si>
  <si>
    <t>Atender las Demandas Ciudadanas Vía Telefónica 073.</t>
  </si>
  <si>
    <t>Fomentar actividades  para el uso responsable del agua.</t>
  </si>
  <si>
    <t>Suministrar agua en carro cisterna en áreas con problemas en la red hidráulica</t>
  </si>
  <si>
    <t>Realizar  inspecciones a condominios, plazas comerciales y conjuntos habitacionales  para requerir el pago por el Uso y Aprovechamiento de la infraestructura hidráulica y saneamiento.</t>
  </si>
  <si>
    <t>Mejorar la micromedicion mediante la instalacion de medidores y bancos de prueba a los medidores</t>
  </si>
  <si>
    <t xml:space="preserve">Recepcionar, vigilar, controlar y dar seguimiento a los  trámites legales en el ámbito comercial. </t>
  </si>
  <si>
    <t>Recorridos por Sector  para  la actualización de datos del  padrón de usuarios</t>
  </si>
  <si>
    <t xml:space="preserve"> Atender el 100% de las Inspecciones para identificar tomas clandestinas e inspecciones domiciliarias generadas por inconformidad de usuarios internos y externos.</t>
  </si>
  <si>
    <t xml:space="preserve">Revisión del padrón  de grandes consumidores  en el ámbito comercial para fomentar el pago en la CAPAMA.
</t>
  </si>
  <si>
    <t>Presentación de expedientes para cuentas incobrables</t>
  </si>
  <si>
    <t>Atender las rutas de usuarios de la Oficina Central, el proceso de lectura, captura, análisis-corrección y entrega de recibos.</t>
  </si>
  <si>
    <t>Atender las rutas de usuarios de la de las Gerencias Diamante, Renacimiento, Coloso y Pie de la Cuesta, el  proceso de lectura, captura, análisis-corrección y entrega de recibos.</t>
  </si>
  <si>
    <t>Realizar visitas domiciliarias de Notificación de Adeudo y Corte de Servicio a usuarios morosos.</t>
  </si>
  <si>
    <t xml:space="preserve">Se atienden adecuadamente los usuarios que presentan incorformidades en los modulos de atención integral y  se fomenta el pago.
</t>
  </si>
  <si>
    <t xml:space="preserve"> Realización de actividades  en el ámbito comercial para eficientar la operatividad, lograr  la recaudación programada, y mejorar la imagen entre la ciudadania  atendidad en la Gerencia Centro.
</t>
  </si>
  <si>
    <t xml:space="preserve"> Realización de actividades  en el ámbito comercial para eficientar la operatividad, lograr  la recaudación programada, y mejorar la imagen entre la ciudadania  atendidad en la Gerencia Diamante.
</t>
  </si>
  <si>
    <t>Realización de actividades  en el ámbito comercial para eficientar la operatividad, lograr  la recaudación programada, y mejorar la imagen entre la ciudadania  atendidad en la Gerencia Renacimiento.</t>
  </si>
  <si>
    <t xml:space="preserve">  Realización de actividades  en el ámbito comercial para eficientar la operatividad, lograr  la recaudación programada, y mejorar la imagen entre la ciudadania  atendidad en la Gerencia Coloso.</t>
  </si>
  <si>
    <t>Realización de actividades  en el ámbito comercial para eficientar la operatividad, lograr  la recaudación programada, y mejorar la imagen entre la ciudadania  atendidad en la Gerencia Pie de la Cuesta.</t>
  </si>
  <si>
    <t>Realizar las reuniones de coordinación con las areas a cargo de la Dirección Operativa, logrando con esto un mejor servicio a la población</t>
  </si>
  <si>
    <t>Preparar las reuniones  necesarias para mejorar el servicio que se brinda a la ciudadania de acuerdo al marco operativo del organismo.</t>
  </si>
  <si>
    <t>Cumplir con la extracción de agua del rio Papagayo</t>
  </si>
  <si>
    <t xml:space="preserve"> Cumplir con las actividades que coadyuven a la operatividad de los sistemas  de agua potable municipal</t>
  </si>
  <si>
    <t xml:space="preserve"> Potabilizar la mayor cantidad de agua posible cumpliendo con los parametros de calidad establecida en la NOM-127-SSA1-1997</t>
  </si>
  <si>
    <t>Realizar y coordinar el programa de mantenimiento preventivo-correctivo de los equipos electromecanicos en el rubro mecanico</t>
  </si>
  <si>
    <t xml:space="preserve"> Cumplir con el programa de mantenimiento preventivo correctivo de los equipos electromecanicos</t>
  </si>
  <si>
    <t>Cumplir con las actividades que coadyuven a la operatividad de los sistemas sanitarios, tanto en colectores, redes, y carcamos de aguas negras</t>
  </si>
  <si>
    <t xml:space="preserve"> Realizar las reuniones de coordinación con las areas a cargo de la Subdirección de Saneamiento</t>
  </si>
  <si>
    <t xml:space="preserve"> Coordinar las actividades necesarias para el mejor tratamiento de las aguas residuales de acuerdo a la normatividad establecida en la materia</t>
  </si>
  <si>
    <t xml:space="preserve"> Cumplir con la rehabililitación y/o construcción de infraestructura civil afectada o que afecta la operatividad de los sistemas hidrosanitarios municipales</t>
  </si>
  <si>
    <t xml:space="preserve"> </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</si>
</sst>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2" formatCode="_-&quot;$&quot;* #,##0_-;\-&quot;$&quot;* #,##0_-;_-&quot;$&quot;* &quot;-&quot;_-;_-@_-"/>
    <numFmt numFmtId="44" formatCode="_-&quot;$&quot;* #,##0.00_-;\-&quot;$&quot;* #,##0.00_-;_-&quot;$&quot;* &quot;-&quot;??_-;_-@_-"/>
    <numFmt numFmtId="43" formatCode="_-* #,##0.00_-;\-* #,##0.00_-;_-* &quot;-&quot;??_-;_-@_-"/>
    <numFmt numFmtId="164" formatCode="&quot;$&quot;#,##0.00"/>
    <numFmt numFmtId="165" formatCode="#,##0.00_ ;\-#,##0.00\ "/>
    <numFmt numFmtId="166" formatCode="#,##0_ ;\-#,##0\ "/>
    <numFmt numFmtId="167" formatCode="#,##0.0000"/>
  </numFmts>
  <fonts count="55">
    <font>
      <sz val="11"/>
      <color theme="1"/>
      <name val="Calibri"/>
      <family val="2"/>
      <scheme val="minor"/>
    </font>
    <font>
      <sz val="11"/>
      <color theme="1"/>
      <name val="Calibri"/>
      <family val="2"/>
      <scheme val="minor"/>
    </font>
    <font>
      <b/>
      <sz val="11"/>
      <color theme="1"/>
      <name val="Calibri"/>
      <family val="2"/>
      <scheme val="minor"/>
    </font>
    <font>
      <sz val="7"/>
      <color theme="1"/>
      <name val="Calibri"/>
      <family val="2"/>
      <scheme val="minor"/>
    </font>
    <font>
      <b/>
      <sz val="14"/>
      <color theme="1"/>
      <name val="Candara"/>
      <family val="2"/>
    </font>
    <font>
      <b/>
      <sz val="20"/>
      <name val="Arial Narrow"/>
      <family val="2"/>
    </font>
    <font>
      <b/>
      <sz val="22"/>
      <color theme="1"/>
      <name val="Arial"/>
      <family val="2"/>
    </font>
    <font>
      <b/>
      <sz val="14"/>
      <color theme="1"/>
      <name val="Arial"/>
      <family val="2"/>
    </font>
    <font>
      <b/>
      <sz val="16"/>
      <color theme="1"/>
      <name val="Calibri"/>
      <family val="2"/>
      <scheme val="minor"/>
    </font>
    <font>
      <sz val="16"/>
      <color theme="1"/>
      <name val="Calibri"/>
      <family val="2"/>
      <scheme val="minor"/>
    </font>
    <font>
      <b/>
      <sz val="14"/>
      <color theme="0"/>
      <name val="Arial"/>
      <family val="2"/>
    </font>
    <font>
      <sz val="12"/>
      <name val="Arial"/>
      <family val="2"/>
    </font>
    <font>
      <b/>
      <sz val="12"/>
      <name val="Arial"/>
      <family val="2"/>
    </font>
    <font>
      <sz val="12"/>
      <color theme="1"/>
      <name val="Arial"/>
      <family val="2"/>
    </font>
    <font>
      <sz val="10"/>
      <name val="Arial"/>
      <family val="2"/>
    </font>
    <font>
      <b/>
      <sz val="9"/>
      <color theme="0"/>
      <name val="Arial Narrow"/>
      <family val="2"/>
    </font>
    <font>
      <sz val="9"/>
      <color rgb="FF000000"/>
      <name val="Arial Narrow"/>
      <family val="2"/>
    </font>
    <font>
      <sz val="9"/>
      <name val="Arial Narrow"/>
      <family val="2"/>
    </font>
    <font>
      <b/>
      <sz val="14"/>
      <color theme="0"/>
      <name val="Calibri Light"/>
      <family val="2"/>
      <scheme val="major"/>
    </font>
    <font>
      <sz val="14"/>
      <color theme="1"/>
      <name val="Calibri"/>
      <family val="2"/>
      <scheme val="minor"/>
    </font>
    <font>
      <b/>
      <sz val="14"/>
      <color theme="1" tint="0.34998626667073579"/>
      <name val="Calibri Light"/>
      <family val="2"/>
      <scheme val="major"/>
    </font>
    <font>
      <sz val="14"/>
      <color theme="1"/>
      <name val="Calibri Light"/>
      <family val="2"/>
      <scheme val="major"/>
    </font>
    <font>
      <b/>
      <sz val="9"/>
      <color theme="0" tint="-0.499984740745262"/>
      <name val="Arial Narrow"/>
      <family val="2"/>
    </font>
    <font>
      <sz val="7"/>
      <color theme="1"/>
      <name val="Arial"/>
      <family val="2"/>
    </font>
    <font>
      <b/>
      <sz val="20"/>
      <color theme="1"/>
      <name val="Arial"/>
      <family val="2"/>
    </font>
    <font>
      <b/>
      <sz val="24"/>
      <name val="Arial"/>
      <family val="2"/>
    </font>
    <font>
      <b/>
      <sz val="24"/>
      <color theme="1"/>
      <name val="Bauhaus"/>
    </font>
    <font>
      <b/>
      <sz val="20"/>
      <color rgb="FF000000"/>
      <name val="Arial"/>
      <family val="2"/>
    </font>
    <font>
      <sz val="16"/>
      <name val="Arial"/>
      <family val="2"/>
    </font>
    <font>
      <sz val="11"/>
      <color theme="0"/>
      <name val="Calibri"/>
      <family val="2"/>
      <scheme val="minor"/>
    </font>
    <font>
      <b/>
      <sz val="16"/>
      <name val="Arial"/>
      <family val="2"/>
    </font>
    <font>
      <sz val="18"/>
      <color theme="1"/>
      <name val="Arial"/>
      <family val="2"/>
    </font>
    <font>
      <sz val="18"/>
      <color rgb="FF000000"/>
      <name val="Arial"/>
      <family val="2"/>
    </font>
    <font>
      <sz val="18"/>
      <name val="Arial"/>
      <family val="2"/>
    </font>
    <font>
      <b/>
      <sz val="18"/>
      <name val="Arial"/>
      <family val="2"/>
    </font>
    <font>
      <sz val="14"/>
      <color theme="1"/>
      <name val="Arial"/>
      <family val="2"/>
    </font>
    <font>
      <sz val="14"/>
      <name val="Arial"/>
      <family val="2"/>
    </font>
    <font>
      <b/>
      <sz val="9"/>
      <name val="Arial Narrow"/>
      <family val="2"/>
    </font>
    <font>
      <sz val="7"/>
      <color rgb="FF000000"/>
      <name val="Arial"/>
      <family val="2"/>
    </font>
    <font>
      <b/>
      <sz val="12"/>
      <color theme="0"/>
      <name val="Arial"/>
      <family val="2"/>
    </font>
    <font>
      <sz val="11"/>
      <name val="Calibri"/>
      <family val="2"/>
      <scheme val="minor"/>
    </font>
    <font>
      <sz val="9"/>
      <name val="Arial"/>
      <family val="2"/>
    </font>
    <font>
      <sz val="11"/>
      <color theme="1"/>
      <name val="Arial"/>
      <family val="2"/>
    </font>
    <font>
      <b/>
      <sz val="20"/>
      <color theme="0"/>
      <name val="Arial"/>
      <family val="2"/>
    </font>
    <font>
      <b/>
      <sz val="14"/>
      <name val="Arial"/>
      <family val="2"/>
    </font>
    <font>
      <sz val="14"/>
      <color rgb="FF000000"/>
      <name val="Arial"/>
      <family val="2"/>
    </font>
    <font>
      <b/>
      <sz val="14"/>
      <color rgb="FF000000"/>
      <name val="Arial"/>
      <family val="2"/>
    </font>
    <font>
      <b/>
      <sz val="22"/>
      <color theme="0"/>
      <name val="Arial"/>
      <family val="2"/>
    </font>
    <font>
      <b/>
      <sz val="20"/>
      <name val="Arial"/>
      <family val="2"/>
    </font>
    <font>
      <sz val="20"/>
      <color theme="1"/>
      <name val="Arial"/>
      <family val="2"/>
    </font>
    <font>
      <sz val="20"/>
      <name val="Arial"/>
      <family val="2"/>
    </font>
    <font>
      <sz val="20"/>
      <color rgb="FF000000"/>
      <name val="Arial"/>
      <family val="2"/>
    </font>
    <font>
      <b/>
      <sz val="24"/>
      <color theme="1"/>
      <name val="Arial"/>
      <family val="2"/>
    </font>
    <font>
      <b/>
      <sz val="26"/>
      <color theme="1"/>
      <name val="Arial"/>
      <family val="2"/>
    </font>
    <font>
      <sz val="16"/>
      <color rgb="FF000000"/>
      <name val="Arial"/>
      <family val="2"/>
    </font>
  </fonts>
  <fills count="8">
    <fill>
      <patternFill patternType="none"/>
    </fill>
    <fill>
      <patternFill patternType="gray125"/>
    </fill>
    <fill>
      <patternFill patternType="solid">
        <fgColor theme="4" tint="-0.499984740745262"/>
        <bgColor indexed="64"/>
      </patternFill>
    </fill>
    <fill>
      <patternFill patternType="solid">
        <fgColor theme="0" tint="-4.9989318521683403E-2"/>
        <bgColor indexed="64"/>
      </patternFill>
    </fill>
    <fill>
      <patternFill patternType="solid">
        <fgColor rgb="FFFFFFFF"/>
        <bgColor indexed="64"/>
      </patternFill>
    </fill>
    <fill>
      <patternFill patternType="solid">
        <fgColor theme="0"/>
        <bgColor indexed="64"/>
      </patternFill>
    </fill>
    <fill>
      <patternFill patternType="solid">
        <fgColor theme="0" tint="-0.14999847407452621"/>
        <bgColor indexed="64"/>
      </patternFill>
    </fill>
    <fill>
      <patternFill patternType="solid">
        <fgColor rgb="FFF2F2F2"/>
        <bgColor rgb="FF000000"/>
      </patternFill>
    </fill>
  </fills>
  <borders count="1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style="thin">
        <color auto="1"/>
      </left>
      <right/>
      <top style="thin">
        <color auto="1"/>
      </top>
      <bottom/>
      <diagonal/>
    </border>
    <border>
      <left/>
      <right style="thin">
        <color indexed="64"/>
      </right>
      <top style="thin">
        <color indexed="64"/>
      </top>
      <bottom/>
      <diagonal/>
    </border>
    <border>
      <left/>
      <right style="thin">
        <color indexed="64"/>
      </right>
      <top/>
      <bottom style="thin">
        <color indexed="64"/>
      </bottom>
      <diagonal/>
    </border>
  </borders>
  <cellStyleXfs count="10">
    <xf numFmtId="0" fontId="0" fillId="0" borderId="0"/>
    <xf numFmtId="43" fontId="1" fillId="0" borderId="0" applyFont="0" applyFill="0" applyBorder="0" applyAlignment="0" applyProtection="0"/>
    <xf numFmtId="9" fontId="1" fillId="0" borderId="0" applyFont="0" applyFill="0" applyBorder="0" applyAlignment="0" applyProtection="0"/>
    <xf numFmtId="0" fontId="14" fillId="0" borderId="0">
      <alignment wrapText="1"/>
    </xf>
    <xf numFmtId="44" fontId="1" fillId="0" borderId="0" applyFont="0" applyFill="0" applyBorder="0" applyAlignment="0" applyProtection="0"/>
    <xf numFmtId="44" fontId="1" fillId="0" borderId="0" applyFont="0" applyFill="0" applyBorder="0" applyAlignment="0" applyProtection="0"/>
    <xf numFmtId="0" fontId="14" fillId="0" borderId="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cellStyleXfs>
  <cellXfs count="289">
    <xf numFmtId="0" fontId="0" fillId="0" borderId="0" xfId="0"/>
    <xf numFmtId="0" fontId="0" fillId="0" borderId="0" xfId="0" applyAlignment="1">
      <alignment horizontal="left" vertical="center" wrapText="1"/>
    </xf>
    <xf numFmtId="0" fontId="0" fillId="0" borderId="0" xfId="0" applyAlignment="1">
      <alignment horizontal="center"/>
    </xf>
    <xf numFmtId="0" fontId="3" fillId="0" borderId="0" xfId="0" applyFont="1"/>
    <xf numFmtId="43" fontId="4" fillId="0" borderId="0" xfId="1" applyFont="1" applyFill="1" applyBorder="1" applyAlignment="1"/>
    <xf numFmtId="43" fontId="5" fillId="0" borderId="0" xfId="1" applyFont="1" applyFill="1" applyBorder="1" applyAlignment="1">
      <alignment horizontal="center" vertical="center"/>
    </xf>
    <xf numFmtId="43" fontId="7" fillId="0" borderId="0" xfId="1" applyFont="1" applyFill="1" applyBorder="1" applyAlignment="1">
      <alignment horizontal="center"/>
    </xf>
    <xf numFmtId="43" fontId="8" fillId="0" borderId="0" xfId="1" applyFont="1" applyFill="1" applyAlignment="1">
      <alignment horizontal="center" vertical="center"/>
    </xf>
    <xf numFmtId="0" fontId="9" fillId="0" borderId="0" xfId="0" applyFont="1" applyAlignment="1">
      <alignment vertical="center"/>
    </xf>
    <xf numFmtId="43" fontId="15" fillId="2" borderId="0" xfId="1" applyFont="1" applyFill="1" applyBorder="1" applyAlignment="1">
      <alignment horizontal="center" vertical="center"/>
    </xf>
    <xf numFmtId="43" fontId="16" fillId="0" borderId="0" xfId="1" applyFont="1" applyFill="1" applyBorder="1" applyAlignment="1">
      <alignment horizontal="left" vertical="center" wrapText="1"/>
    </xf>
    <xf numFmtId="43" fontId="17" fillId="0" borderId="0" xfId="1" applyFont="1" applyFill="1" applyBorder="1" applyAlignment="1">
      <alignment horizontal="left" vertical="center" wrapText="1"/>
    </xf>
    <xf numFmtId="43" fontId="18" fillId="2" borderId="0" xfId="1" applyFont="1" applyFill="1" applyBorder="1" applyAlignment="1">
      <alignment horizontal="center" vertical="center"/>
    </xf>
    <xf numFmtId="0" fontId="19" fillId="0" borderId="0" xfId="0" applyFont="1"/>
    <xf numFmtId="43" fontId="20" fillId="0" borderId="0" xfId="1" applyFont="1" applyFill="1" applyBorder="1" applyAlignment="1">
      <alignment horizontal="center" vertical="center"/>
    </xf>
    <xf numFmtId="43" fontId="21" fillId="0" borderId="0" xfId="1" applyFont="1" applyFill="1" applyBorder="1" applyAlignment="1">
      <alignment horizontal="left" vertical="center"/>
    </xf>
    <xf numFmtId="43" fontId="22" fillId="0" borderId="0" xfId="1" applyFont="1" applyFill="1" applyBorder="1" applyAlignment="1">
      <alignment horizontal="center" vertical="center" wrapText="1"/>
    </xf>
    <xf numFmtId="0" fontId="2" fillId="0" borderId="0" xfId="0" applyFont="1"/>
    <xf numFmtId="43" fontId="17" fillId="0" borderId="0" xfId="1" applyFont="1" applyFill="1" applyBorder="1" applyAlignment="1">
      <alignment horizontal="center" vertical="center" wrapText="1"/>
    </xf>
    <xf numFmtId="3" fontId="0" fillId="0" borderId="0" xfId="0" applyNumberFormat="1"/>
    <xf numFmtId="164" fontId="0" fillId="0" borderId="0" xfId="0" applyNumberFormat="1"/>
    <xf numFmtId="43" fontId="1" fillId="0" borderId="0" xfId="1" applyFont="1"/>
    <xf numFmtId="0" fontId="13" fillId="0" borderId="0" xfId="0" applyFont="1"/>
    <xf numFmtId="0" fontId="13" fillId="0" borderId="0" xfId="0" applyFont="1" applyAlignment="1">
      <alignment horizontal="left" vertical="center" wrapText="1"/>
    </xf>
    <xf numFmtId="0" fontId="13" fillId="0" borderId="0" xfId="0" applyFont="1" applyAlignment="1">
      <alignment horizontal="center"/>
    </xf>
    <xf numFmtId="0" fontId="23" fillId="0" borderId="0" xfId="0" applyFont="1"/>
    <xf numFmtId="4" fontId="0" fillId="0" borderId="0" xfId="0" applyNumberFormat="1"/>
    <xf numFmtId="0" fontId="35" fillId="3" borderId="1" xfId="0" applyFont="1" applyFill="1" applyBorder="1" applyAlignment="1">
      <alignment horizontal="center" vertical="center" shrinkToFit="1"/>
    </xf>
    <xf numFmtId="43" fontId="37" fillId="0" borderId="0" xfId="1" applyFont="1" applyFill="1" applyBorder="1" applyAlignment="1">
      <alignment horizontal="center" vertical="center" wrapText="1"/>
    </xf>
    <xf numFmtId="0" fontId="11" fillId="0" borderId="1" xfId="0" applyFont="1" applyBorder="1" applyAlignment="1">
      <alignment horizontal="center" vertical="center"/>
    </xf>
    <xf numFmtId="0" fontId="11" fillId="0" borderId="1" xfId="0" applyFont="1" applyBorder="1" applyAlignment="1">
      <alignment horizontal="left" vertical="center" wrapText="1"/>
    </xf>
    <xf numFmtId="0" fontId="11" fillId="0" borderId="1" xfId="0" applyFont="1" applyBorder="1" applyAlignment="1">
      <alignment horizontal="justify" vertical="center" wrapText="1"/>
    </xf>
    <xf numFmtId="0" fontId="13" fillId="0" borderId="1" xfId="0" applyFont="1" applyBorder="1" applyAlignment="1">
      <alignment horizontal="center" vertical="center"/>
    </xf>
    <xf numFmtId="0" fontId="23" fillId="0" borderId="1" xfId="0" applyFont="1" applyBorder="1" applyAlignment="1">
      <alignment horizontal="center" vertical="center"/>
    </xf>
    <xf numFmtId="0" fontId="38" fillId="0" borderId="1" xfId="0" applyFont="1" applyBorder="1" applyAlignment="1">
      <alignment vertical="center" wrapText="1"/>
    </xf>
    <xf numFmtId="9" fontId="2" fillId="0" borderId="0" xfId="2" applyFont="1"/>
    <xf numFmtId="0" fontId="29" fillId="0" borderId="0" xfId="0" applyFont="1"/>
    <xf numFmtId="0" fontId="40" fillId="0" borderId="0" xfId="0" applyFont="1"/>
    <xf numFmtId="165" fontId="0" fillId="0" borderId="0" xfId="0" applyNumberFormat="1"/>
    <xf numFmtId="0" fontId="35" fillId="3" borderId="1" xfId="0" applyFont="1" applyFill="1" applyBorder="1" applyAlignment="1">
      <alignment horizontal="left" vertical="center" wrapText="1" shrinkToFit="1"/>
    </xf>
    <xf numFmtId="0" fontId="35" fillId="3" borderId="1" xfId="0" applyFont="1" applyFill="1" applyBorder="1" applyAlignment="1">
      <alignment horizontal="left" vertical="center" shrinkToFit="1"/>
    </xf>
    <xf numFmtId="0" fontId="35" fillId="0" borderId="1" xfId="0" applyFont="1" applyBorder="1" applyAlignment="1">
      <alignment horizontal="left" vertical="center" wrapText="1" shrinkToFit="1"/>
    </xf>
    <xf numFmtId="0" fontId="35" fillId="0" borderId="1" xfId="0" applyFont="1" applyBorder="1" applyAlignment="1">
      <alignment horizontal="left" vertical="center" shrinkToFit="1"/>
    </xf>
    <xf numFmtId="0" fontId="35" fillId="0" borderId="1" xfId="0" applyFont="1" applyBorder="1" applyAlignment="1">
      <alignment horizontal="center" vertical="center" shrinkToFit="1"/>
    </xf>
    <xf numFmtId="3" fontId="36" fillId="3" borderId="1" xfId="0" applyNumberFormat="1" applyFont="1" applyFill="1" applyBorder="1" applyAlignment="1">
      <alignment horizontal="center" vertical="center" wrapText="1" shrinkToFit="1"/>
    </xf>
    <xf numFmtId="0" fontId="36" fillId="3" borderId="1" xfId="0" applyFont="1" applyFill="1" applyBorder="1" applyAlignment="1">
      <alignment horizontal="center" vertical="center" shrinkToFit="1"/>
    </xf>
    <xf numFmtId="3" fontId="36" fillId="0" borderId="1" xfId="0" applyNumberFormat="1" applyFont="1" applyBorder="1" applyAlignment="1">
      <alignment horizontal="center" vertical="center" wrapText="1" shrinkToFit="1"/>
    </xf>
    <xf numFmtId="0" fontId="36" fillId="0" borderId="1" xfId="0" applyFont="1" applyBorder="1" applyAlignment="1">
      <alignment horizontal="center" vertical="center" shrinkToFit="1"/>
    </xf>
    <xf numFmtId="3" fontId="35" fillId="3" borderId="1" xfId="0" applyNumberFormat="1" applyFont="1" applyFill="1" applyBorder="1" applyAlignment="1">
      <alignment horizontal="center" vertical="center" wrapText="1" shrinkToFit="1"/>
    </xf>
    <xf numFmtId="3" fontId="35" fillId="0" borderId="1" xfId="0" applyNumberFormat="1" applyFont="1" applyBorder="1" applyAlignment="1">
      <alignment horizontal="center" vertical="center" wrapText="1" shrinkToFit="1"/>
    </xf>
    <xf numFmtId="0" fontId="35" fillId="3" borderId="1" xfId="0" applyFont="1" applyFill="1" applyBorder="1" applyAlignment="1">
      <alignment horizontal="center" vertical="center" wrapText="1" shrinkToFit="1"/>
    </xf>
    <xf numFmtId="0" fontId="35" fillId="0" borderId="1" xfId="0" applyFont="1" applyBorder="1" applyAlignment="1">
      <alignment horizontal="center" vertical="center" wrapText="1" shrinkToFit="1"/>
    </xf>
    <xf numFmtId="0" fontId="35" fillId="3" borderId="1" xfId="0" applyFont="1" applyFill="1" applyBorder="1" applyAlignment="1">
      <alignment vertical="center" wrapText="1"/>
    </xf>
    <xf numFmtId="0" fontId="35" fillId="0" borderId="1" xfId="0" applyFont="1" applyBorder="1" applyAlignment="1">
      <alignment vertical="center" wrapText="1"/>
    </xf>
    <xf numFmtId="0" fontId="35" fillId="3" borderId="1" xfId="0" applyFont="1" applyFill="1" applyBorder="1" applyAlignment="1">
      <alignment horizontal="left" vertical="center" wrapText="1"/>
    </xf>
    <xf numFmtId="0" fontId="35" fillId="0" borderId="1" xfId="0" applyFont="1" applyBorder="1" applyAlignment="1">
      <alignment horizontal="left" vertical="center" wrapText="1"/>
    </xf>
    <xf numFmtId="43" fontId="41" fillId="0" borderId="0" xfId="1" applyFont="1" applyFill="1" applyBorder="1" applyAlignment="1">
      <alignment horizontal="center" vertical="center" wrapText="1"/>
    </xf>
    <xf numFmtId="0" fontId="42" fillId="0" borderId="0" xfId="0" applyFont="1"/>
    <xf numFmtId="0" fontId="36" fillId="0" borderId="1" xfId="0" applyFont="1" applyBorder="1" applyAlignment="1">
      <alignment horizontal="center" vertical="center"/>
    </xf>
    <xf numFmtId="0" fontId="35" fillId="0" borderId="0" xfId="0" applyFont="1"/>
    <xf numFmtId="0" fontId="35" fillId="0" borderId="1" xfId="0" applyFont="1" applyBorder="1" applyAlignment="1">
      <alignment horizontal="center" vertical="center"/>
    </xf>
    <xf numFmtId="3" fontId="49" fillId="3" borderId="1" xfId="0" applyNumberFormat="1" applyFont="1" applyFill="1" applyBorder="1" applyAlignment="1">
      <alignment horizontal="center" vertical="center" shrinkToFit="1"/>
    </xf>
    <xf numFmtId="4" fontId="49" fillId="3" borderId="1" xfId="0" applyNumberFormat="1" applyFont="1" applyFill="1" applyBorder="1" applyAlignment="1">
      <alignment horizontal="center" vertical="center" shrinkToFit="1"/>
    </xf>
    <xf numFmtId="3" fontId="49" fillId="0" borderId="1" xfId="1" applyNumberFormat="1" applyFont="1" applyFill="1" applyBorder="1" applyAlignment="1">
      <alignment horizontal="center" vertical="center" shrinkToFit="1"/>
    </xf>
    <xf numFmtId="4" fontId="49" fillId="0" borderId="1" xfId="1" applyNumberFormat="1" applyFont="1" applyFill="1" applyBorder="1" applyAlignment="1">
      <alignment horizontal="center" vertical="center" shrinkToFit="1"/>
    </xf>
    <xf numFmtId="43" fontId="49" fillId="0" borderId="1" xfId="1" applyFont="1" applyFill="1" applyBorder="1" applyAlignment="1">
      <alignment horizontal="center" vertical="center" shrinkToFit="1"/>
    </xf>
    <xf numFmtId="3" fontId="49" fillId="0" borderId="1" xfId="0" applyNumberFormat="1" applyFont="1" applyBorder="1" applyAlignment="1">
      <alignment horizontal="center" vertical="center" shrinkToFit="1"/>
    </xf>
    <xf numFmtId="4" fontId="49" fillId="0" borderId="1" xfId="0" applyNumberFormat="1" applyFont="1" applyBorder="1" applyAlignment="1">
      <alignment horizontal="center" vertical="center" shrinkToFit="1"/>
    </xf>
    <xf numFmtId="3" fontId="50" fillId="3" borderId="1" xfId="0" applyNumberFormat="1" applyFont="1" applyFill="1" applyBorder="1" applyAlignment="1">
      <alignment horizontal="center" vertical="center" shrinkToFit="1"/>
    </xf>
    <xf numFmtId="3" fontId="24" fillId="3" borderId="1" xfId="1" applyNumberFormat="1" applyFont="1" applyFill="1" applyBorder="1" applyAlignment="1">
      <alignment horizontal="center" vertical="center" shrinkToFit="1"/>
    </xf>
    <xf numFmtId="3" fontId="24" fillId="0" borderId="1" xfId="1" applyNumberFormat="1" applyFont="1" applyFill="1" applyBorder="1" applyAlignment="1">
      <alignment horizontal="center" vertical="center" shrinkToFit="1"/>
    </xf>
    <xf numFmtId="4" fontId="24" fillId="0" borderId="1" xfId="1" applyNumberFormat="1" applyFont="1" applyFill="1" applyBorder="1" applyAlignment="1">
      <alignment horizontal="center" vertical="center" shrinkToFit="1"/>
    </xf>
    <xf numFmtId="166" fontId="24" fillId="3" borderId="1" xfId="5" applyNumberFormat="1" applyFont="1" applyFill="1" applyBorder="1" applyAlignment="1">
      <alignment horizontal="center" vertical="center" shrinkToFit="1"/>
    </xf>
    <xf numFmtId="166" fontId="24" fillId="0" borderId="1" xfId="5" applyNumberFormat="1" applyFont="1" applyFill="1" applyBorder="1" applyAlignment="1">
      <alignment horizontal="center" vertical="center" shrinkToFit="1"/>
    </xf>
    <xf numFmtId="165" fontId="24" fillId="0" borderId="1" xfId="5" applyNumberFormat="1" applyFont="1" applyFill="1" applyBorder="1" applyAlignment="1">
      <alignment horizontal="center" vertical="center" shrinkToFit="1"/>
    </xf>
    <xf numFmtId="0" fontId="51" fillId="3" borderId="1" xfId="0" applyFont="1" applyFill="1" applyBorder="1" applyAlignment="1">
      <alignment horizontal="center" vertical="center" shrinkToFit="1"/>
    </xf>
    <xf numFmtId="4" fontId="49" fillId="3" borderId="1" xfId="4" applyNumberFormat="1" applyFont="1" applyFill="1" applyBorder="1" applyAlignment="1">
      <alignment horizontal="center" vertical="center" shrinkToFit="1"/>
    </xf>
    <xf numFmtId="3" fontId="49" fillId="0" borderId="1" xfId="4" applyNumberFormat="1" applyFont="1" applyFill="1" applyBorder="1" applyAlignment="1">
      <alignment horizontal="center" vertical="center" shrinkToFit="1"/>
    </xf>
    <xf numFmtId="4" fontId="49" fillId="0" borderId="1" xfId="5" applyNumberFormat="1" applyFont="1" applyFill="1" applyBorder="1" applyAlignment="1">
      <alignment vertical="center" shrinkToFit="1"/>
    </xf>
    <xf numFmtId="4" fontId="49" fillId="0" borderId="1" xfId="4" applyNumberFormat="1" applyFont="1" applyFill="1" applyBorder="1" applyAlignment="1">
      <alignment horizontal="center" vertical="center" shrinkToFit="1"/>
    </xf>
    <xf numFmtId="4" fontId="49" fillId="3" borderId="1" xfId="5" applyNumberFormat="1" applyFont="1" applyFill="1" applyBorder="1" applyAlignment="1">
      <alignment horizontal="center" vertical="center" shrinkToFit="1"/>
    </xf>
    <xf numFmtId="3" fontId="49" fillId="0" borderId="1" xfId="5" applyNumberFormat="1" applyFont="1" applyFill="1" applyBorder="1" applyAlignment="1">
      <alignment horizontal="center" vertical="center" shrinkToFit="1"/>
    </xf>
    <xf numFmtId="4" fontId="49" fillId="0" borderId="1" xfId="5" applyNumberFormat="1" applyFont="1" applyFill="1" applyBorder="1" applyAlignment="1">
      <alignment horizontal="center" vertical="center" shrinkToFit="1"/>
    </xf>
    <xf numFmtId="3" fontId="51" fillId="3" borderId="1" xfId="0" applyNumberFormat="1" applyFont="1" applyFill="1" applyBorder="1" applyAlignment="1">
      <alignment horizontal="center" vertical="center" shrinkToFit="1"/>
    </xf>
    <xf numFmtId="3" fontId="51" fillId="0" borderId="1" xfId="0" applyNumberFormat="1" applyFont="1" applyBorder="1" applyAlignment="1">
      <alignment horizontal="center" vertical="center" shrinkToFit="1"/>
    </xf>
    <xf numFmtId="3" fontId="51" fillId="0" borderId="1" xfId="0" applyNumberFormat="1" applyFont="1" applyFill="1" applyBorder="1" applyAlignment="1">
      <alignment horizontal="center" vertical="center" shrinkToFit="1"/>
    </xf>
    <xf numFmtId="3" fontId="49" fillId="5" borderId="1" xfId="5" applyNumberFormat="1" applyFont="1" applyFill="1" applyBorder="1" applyAlignment="1">
      <alignment horizontal="center" vertical="center" shrinkToFit="1"/>
    </xf>
    <xf numFmtId="4" fontId="49" fillId="5" borderId="1" xfId="5" applyNumberFormat="1" applyFont="1" applyFill="1" applyBorder="1" applyAlignment="1">
      <alignment horizontal="center" vertical="center" shrinkToFit="1"/>
    </xf>
    <xf numFmtId="43" fontId="49" fillId="3" borderId="1" xfId="1" applyFont="1" applyFill="1" applyBorder="1" applyAlignment="1">
      <alignment horizontal="center" vertical="center" shrinkToFit="1"/>
    </xf>
    <xf numFmtId="4" fontId="50" fillId="0" borderId="1" xfId="0" applyNumberFormat="1" applyFont="1" applyFill="1" applyBorder="1" applyAlignment="1">
      <alignment horizontal="center" vertical="center" shrinkToFit="1"/>
    </xf>
    <xf numFmtId="3" fontId="50" fillId="0" borderId="1" xfId="2" applyNumberFormat="1" applyFont="1" applyFill="1" applyBorder="1" applyAlignment="1">
      <alignment horizontal="center" vertical="center" shrinkToFit="1"/>
    </xf>
    <xf numFmtId="1" fontId="49" fillId="0" borderId="1" xfId="1" applyNumberFormat="1" applyFont="1" applyFill="1" applyBorder="1" applyAlignment="1">
      <alignment horizontal="center" vertical="center"/>
    </xf>
    <xf numFmtId="3" fontId="49" fillId="0" borderId="1" xfId="1" applyNumberFormat="1" applyFont="1" applyFill="1" applyBorder="1" applyAlignment="1">
      <alignment horizontal="center" vertical="center"/>
    </xf>
    <xf numFmtId="2" fontId="49" fillId="0" borderId="1" xfId="1" applyNumberFormat="1" applyFont="1" applyFill="1" applyBorder="1" applyAlignment="1">
      <alignment vertical="center"/>
    </xf>
    <xf numFmtId="4" fontId="49" fillId="0" borderId="1" xfId="1" applyNumberFormat="1" applyFont="1" applyBorder="1" applyAlignment="1">
      <alignment horizontal="center" vertical="center" shrinkToFit="1"/>
    </xf>
    <xf numFmtId="0" fontId="51" fillId="0" borderId="1" xfId="0" applyFont="1" applyBorder="1" applyAlignment="1">
      <alignment horizontal="center" vertical="center" wrapText="1" readingOrder="1"/>
    </xf>
    <xf numFmtId="0" fontId="49" fillId="0" borderId="1" xfId="1" applyNumberFormat="1" applyFont="1" applyFill="1" applyBorder="1" applyAlignment="1">
      <alignment horizontal="center" vertical="center"/>
    </xf>
    <xf numFmtId="49" fontId="49" fillId="0" borderId="1" xfId="1" applyNumberFormat="1" applyFont="1" applyFill="1" applyBorder="1" applyAlignment="1">
      <alignment horizontal="center" vertical="center"/>
    </xf>
    <xf numFmtId="2" fontId="49" fillId="0" borderId="1" xfId="1" applyNumberFormat="1" applyFont="1" applyFill="1" applyBorder="1" applyAlignment="1">
      <alignment horizontal="center" vertical="center"/>
    </xf>
    <xf numFmtId="43" fontId="49" fillId="0" borderId="1" xfId="1" applyFont="1" applyFill="1" applyBorder="1" applyAlignment="1">
      <alignment horizontal="center" vertical="center"/>
    </xf>
    <xf numFmtId="3" fontId="24" fillId="3" borderId="1" xfId="1" applyNumberFormat="1" applyFont="1" applyFill="1" applyBorder="1" applyAlignment="1">
      <alignment horizontal="center" vertical="center"/>
    </xf>
    <xf numFmtId="3" fontId="24" fillId="0" borderId="1" xfId="1" applyNumberFormat="1" applyFont="1" applyBorder="1" applyAlignment="1">
      <alignment horizontal="center" vertical="center"/>
    </xf>
    <xf numFmtId="165" fontId="49" fillId="3" borderId="1" xfId="5" applyNumberFormat="1" applyFont="1" applyFill="1" applyBorder="1" applyAlignment="1">
      <alignment horizontal="center" vertical="center" shrinkToFit="1"/>
    </xf>
    <xf numFmtId="165" fontId="49" fillId="0" borderId="1" xfId="5" applyNumberFormat="1" applyFont="1" applyFill="1" applyBorder="1" applyAlignment="1">
      <alignment horizontal="center" vertical="center" shrinkToFit="1"/>
    </xf>
    <xf numFmtId="3" fontId="24" fillId="3" borderId="1" xfId="0" applyNumberFormat="1" applyFont="1" applyFill="1" applyBorder="1" applyAlignment="1">
      <alignment horizontal="center" vertical="center" shrinkToFit="1"/>
    </xf>
    <xf numFmtId="3" fontId="24" fillId="5" borderId="1" xfId="1" applyNumberFormat="1" applyFont="1" applyFill="1" applyBorder="1" applyAlignment="1">
      <alignment horizontal="center" vertical="center" shrinkToFit="1"/>
    </xf>
    <xf numFmtId="165" fontId="24" fillId="5" borderId="1" xfId="5" applyNumberFormat="1" applyFont="1" applyFill="1" applyBorder="1" applyAlignment="1">
      <alignment horizontal="center" vertical="center" shrinkToFit="1"/>
    </xf>
    <xf numFmtId="4" fontId="49" fillId="3" borderId="1" xfId="1" applyNumberFormat="1" applyFont="1" applyFill="1" applyBorder="1" applyAlignment="1">
      <alignment horizontal="center" vertical="center" shrinkToFit="1"/>
    </xf>
    <xf numFmtId="3" fontId="49" fillId="3" borderId="1" xfId="0" applyNumberFormat="1" applyFont="1" applyFill="1" applyBorder="1" applyAlignment="1">
      <alignment horizontal="center" vertical="center" wrapText="1"/>
    </xf>
    <xf numFmtId="165" fontId="24" fillId="0" borderId="1" xfId="1" applyNumberFormat="1" applyFont="1" applyFill="1" applyBorder="1" applyAlignment="1">
      <alignment horizontal="center" vertical="center" shrinkToFit="1"/>
    </xf>
    <xf numFmtId="3" fontId="49" fillId="3" borderId="1" xfId="1" applyNumberFormat="1" applyFont="1" applyFill="1" applyBorder="1" applyAlignment="1">
      <alignment horizontal="center" vertical="center" shrinkToFit="1"/>
    </xf>
    <xf numFmtId="166" fontId="49" fillId="3" borderId="1" xfId="5" applyNumberFormat="1" applyFont="1" applyFill="1" applyBorder="1" applyAlignment="1">
      <alignment horizontal="center" vertical="center" shrinkToFit="1"/>
    </xf>
    <xf numFmtId="166" fontId="49" fillId="0" borderId="1" xfId="5" applyNumberFormat="1" applyFont="1" applyFill="1" applyBorder="1" applyAlignment="1">
      <alignment horizontal="center" vertical="center" shrinkToFit="1"/>
    </xf>
    <xf numFmtId="3" fontId="31" fillId="3" borderId="1" xfId="0" applyNumberFormat="1" applyFont="1" applyFill="1" applyBorder="1" applyAlignment="1">
      <alignment horizontal="center" vertical="center" shrinkToFit="1"/>
    </xf>
    <xf numFmtId="42" fontId="49" fillId="0" borderId="1" xfId="1" applyNumberFormat="1" applyFont="1" applyFill="1" applyBorder="1" applyAlignment="1">
      <alignment horizontal="center" vertical="center"/>
    </xf>
    <xf numFmtId="0" fontId="7" fillId="6" borderId="1" xfId="0" applyFont="1" applyFill="1" applyBorder="1" applyAlignment="1">
      <alignment horizontal="center" vertical="center" wrapText="1"/>
    </xf>
    <xf numFmtId="3" fontId="49" fillId="6" borderId="1" xfId="0" applyNumberFormat="1" applyFont="1" applyFill="1" applyBorder="1" applyAlignment="1">
      <alignment horizontal="center" vertical="center" shrinkToFit="1"/>
    </xf>
    <xf numFmtId="0" fontId="7" fillId="6" borderId="7" xfId="0" applyFont="1" applyFill="1" applyBorder="1" applyAlignment="1">
      <alignment horizontal="center" vertical="center" wrapText="1"/>
    </xf>
    <xf numFmtId="3" fontId="49" fillId="6" borderId="7" xfId="0" applyNumberFormat="1" applyFont="1" applyFill="1" applyBorder="1" applyAlignment="1">
      <alignment horizontal="center" vertical="center" shrinkToFit="1"/>
    </xf>
    <xf numFmtId="0" fontId="35" fillId="3" borderId="8" xfId="0" applyFont="1" applyFill="1" applyBorder="1" applyAlignment="1">
      <alignment horizontal="left" vertical="center" shrinkToFit="1"/>
    </xf>
    <xf numFmtId="3" fontId="49" fillId="3" borderId="8" xfId="0" applyNumberFormat="1" applyFont="1" applyFill="1" applyBorder="1" applyAlignment="1">
      <alignment horizontal="center" vertical="center" shrinkToFit="1"/>
    </xf>
    <xf numFmtId="0" fontId="9" fillId="6" borderId="0" xfId="0" applyFont="1" applyFill="1" applyAlignment="1">
      <alignment vertical="center"/>
    </xf>
    <xf numFmtId="0" fontId="35" fillId="3"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30" fillId="3" borderId="1" xfId="0" applyFont="1" applyFill="1" applyBorder="1" applyAlignment="1">
      <alignment horizontal="center" vertical="center" wrapText="1"/>
    </xf>
    <xf numFmtId="0" fontId="29" fillId="0" borderId="0" xfId="0" applyFont="1" applyAlignment="1">
      <alignment horizontal="center" vertical="center"/>
    </xf>
    <xf numFmtId="0" fontId="7" fillId="0" borderId="1" xfId="0" applyFont="1" applyBorder="1" applyAlignment="1">
      <alignment horizontal="center" vertical="center" wrapText="1"/>
    </xf>
    <xf numFmtId="0" fontId="12" fillId="0" borderId="1" xfId="0" applyFont="1" applyBorder="1" applyAlignment="1">
      <alignment horizontal="center" vertical="center" wrapText="1"/>
    </xf>
    <xf numFmtId="0" fontId="35" fillId="3" borderId="8" xfId="0" applyFont="1" applyFill="1" applyBorder="1" applyAlignment="1">
      <alignment horizontal="center" vertical="center" wrapText="1"/>
    </xf>
    <xf numFmtId="0" fontId="35" fillId="0" borderId="1" xfId="0" applyFont="1" applyBorder="1" applyAlignment="1">
      <alignment horizontal="center" vertical="center" wrapText="1"/>
    </xf>
    <xf numFmtId="3" fontId="49" fillId="0" borderId="1" xfId="0" applyNumberFormat="1" applyFont="1" applyBorder="1" applyAlignment="1">
      <alignment horizontal="center" vertical="center" wrapText="1"/>
    </xf>
    <xf numFmtId="1" fontId="49" fillId="0" borderId="1" xfId="0" applyNumberFormat="1" applyFont="1" applyBorder="1" applyAlignment="1">
      <alignment horizontal="center" vertical="center"/>
    </xf>
    <xf numFmtId="166" fontId="51" fillId="0" borderId="1" xfId="1" applyNumberFormat="1" applyFont="1" applyFill="1" applyBorder="1" applyAlignment="1">
      <alignment horizontal="center" vertical="center" shrinkToFit="1"/>
    </xf>
    <xf numFmtId="3" fontId="50" fillId="0" borderId="1" xfId="0" applyNumberFormat="1" applyFont="1" applyFill="1" applyBorder="1" applyAlignment="1">
      <alignment horizontal="center" vertical="center" shrinkToFit="1"/>
    </xf>
    <xf numFmtId="3" fontId="51" fillId="0" borderId="1" xfId="2" applyNumberFormat="1" applyFont="1" applyFill="1" applyBorder="1" applyAlignment="1">
      <alignment horizontal="center" vertical="center" shrinkToFit="1"/>
    </xf>
    <xf numFmtId="43" fontId="51" fillId="0" borderId="1" xfId="1" applyFont="1" applyFill="1" applyBorder="1" applyAlignment="1">
      <alignment horizontal="center" vertical="center" shrinkToFit="1"/>
    </xf>
    <xf numFmtId="3" fontId="51" fillId="7" borderId="1" xfId="2" applyNumberFormat="1" applyFont="1" applyFill="1" applyBorder="1" applyAlignment="1">
      <alignment horizontal="center" vertical="center" shrinkToFit="1"/>
    </xf>
    <xf numFmtId="43" fontId="51" fillId="7" borderId="1" xfId="1" applyFont="1" applyFill="1" applyBorder="1" applyAlignment="1">
      <alignment horizontal="center" vertical="center" shrinkToFit="1"/>
    </xf>
    <xf numFmtId="43" fontId="51" fillId="7" borderId="1" xfId="1" applyFont="1" applyFill="1" applyBorder="1" applyAlignment="1">
      <alignment vertical="center" shrinkToFit="1"/>
    </xf>
    <xf numFmtId="3" fontId="51" fillId="7" borderId="1" xfId="0" applyNumberFormat="1" applyFont="1" applyFill="1" applyBorder="1" applyAlignment="1">
      <alignment horizontal="center" vertical="center" shrinkToFit="1"/>
    </xf>
    <xf numFmtId="3" fontId="50" fillId="7" borderId="1" xfId="0" applyNumberFormat="1" applyFont="1" applyFill="1" applyBorder="1" applyAlignment="1">
      <alignment horizontal="center" vertical="center" shrinkToFit="1"/>
    </xf>
    <xf numFmtId="4" fontId="50" fillId="7" borderId="1" xfId="0" applyNumberFormat="1" applyFont="1" applyFill="1" applyBorder="1" applyAlignment="1">
      <alignment horizontal="center" vertical="center" shrinkToFit="1"/>
    </xf>
    <xf numFmtId="4" fontId="51" fillId="7" borderId="1" xfId="0" applyNumberFormat="1" applyFont="1" applyFill="1" applyBorder="1" applyAlignment="1">
      <alignment horizontal="center" vertical="center" shrinkToFit="1"/>
    </xf>
    <xf numFmtId="43" fontId="50" fillId="7" borderId="1" xfId="1" applyFont="1" applyFill="1" applyBorder="1" applyAlignment="1">
      <alignment horizontal="center" vertical="center" shrinkToFit="1"/>
    </xf>
    <xf numFmtId="0" fontId="28" fillId="0" borderId="1" xfId="0" applyFont="1" applyBorder="1" applyAlignment="1">
      <alignment horizontal="justify" vertical="center" wrapText="1"/>
    </xf>
    <xf numFmtId="0" fontId="28" fillId="0" borderId="1" xfId="0" applyFont="1" applyBorder="1" applyAlignment="1">
      <alignment horizontal="left" vertical="center" wrapText="1"/>
    </xf>
    <xf numFmtId="0" fontId="10" fillId="2" borderId="1" xfId="0" applyFont="1" applyFill="1" applyBorder="1" applyAlignment="1">
      <alignment horizontal="center" vertical="center"/>
    </xf>
    <xf numFmtId="0" fontId="12" fillId="0" borderId="1" xfId="0" applyFont="1" applyBorder="1" applyAlignment="1">
      <alignment horizontal="center" vertical="center"/>
    </xf>
    <xf numFmtId="0" fontId="25" fillId="0" borderId="0" xfId="0" applyFont="1" applyAlignment="1">
      <alignment horizontal="center" vertical="center"/>
    </xf>
    <xf numFmtId="0" fontId="6" fillId="0" borderId="0" xfId="0" applyFont="1" applyAlignment="1">
      <alignment horizontal="center" vertical="center"/>
    </xf>
    <xf numFmtId="0" fontId="26" fillId="0" borderId="0" xfId="0" applyFont="1" applyAlignment="1">
      <alignment horizontal="center" vertical="center"/>
    </xf>
    <xf numFmtId="0" fontId="47" fillId="2" borderId="6" xfId="0" applyFont="1" applyFill="1" applyBorder="1" applyAlignment="1">
      <alignment horizontal="center" vertical="center" wrapText="1" readingOrder="1"/>
    </xf>
    <xf numFmtId="0" fontId="47" fillId="2" borderId="0" xfId="0" applyFont="1" applyFill="1" applyAlignment="1">
      <alignment horizontal="center" vertical="center" wrapText="1" readingOrder="1"/>
    </xf>
    <xf numFmtId="0" fontId="6" fillId="3" borderId="2" xfId="0" applyFont="1" applyFill="1" applyBorder="1" applyAlignment="1">
      <alignment horizontal="center" vertical="center"/>
    </xf>
    <xf numFmtId="43" fontId="11" fillId="0" borderId="1" xfId="0" applyNumberFormat="1" applyFont="1" applyBorder="1" applyAlignment="1">
      <alignment horizontal="center" vertical="center"/>
    </xf>
    <xf numFmtId="43" fontId="11" fillId="0" borderId="1" xfId="0" applyNumberFormat="1" applyFont="1" applyBorder="1" applyAlignment="1">
      <alignment horizontal="center" vertical="center" wrapText="1"/>
    </xf>
    <xf numFmtId="0" fontId="34" fillId="3" borderId="1" xfId="0" applyFont="1" applyFill="1" applyBorder="1" applyAlignment="1">
      <alignment horizontal="center" vertical="center" wrapText="1"/>
    </xf>
    <xf numFmtId="0" fontId="48" fillId="3" borderId="1" xfId="0" applyFont="1" applyFill="1" applyBorder="1" applyAlignment="1">
      <alignment horizontal="center" vertical="center" wrapText="1"/>
    </xf>
    <xf numFmtId="0" fontId="44" fillId="3" borderId="1" xfId="0" applyFont="1" applyFill="1" applyBorder="1" applyAlignment="1">
      <alignment horizontal="center" vertical="center" wrapText="1"/>
    </xf>
    <xf numFmtId="0" fontId="48" fillId="0" borderId="3" xfId="0" applyFont="1" applyBorder="1" applyAlignment="1">
      <alignment horizontal="left" vertical="center" wrapText="1"/>
    </xf>
    <xf numFmtId="0" fontId="48" fillId="0" borderId="4" xfId="0" applyFont="1" applyBorder="1" applyAlignment="1">
      <alignment horizontal="left" vertical="center" wrapText="1"/>
    </xf>
    <xf numFmtId="0" fontId="48" fillId="0" borderId="5" xfId="0" applyFont="1" applyBorder="1" applyAlignment="1">
      <alignment horizontal="left" vertical="center" wrapText="1"/>
    </xf>
    <xf numFmtId="0" fontId="31" fillId="0" borderId="7" xfId="0" applyFont="1" applyBorder="1" applyAlignment="1">
      <alignment horizontal="center" vertical="center" wrapText="1"/>
    </xf>
    <xf numFmtId="0" fontId="31" fillId="0" borderId="8" xfId="0" applyFont="1" applyBorder="1" applyAlignment="1">
      <alignment horizontal="center" vertical="center" wrapText="1"/>
    </xf>
    <xf numFmtId="0" fontId="32" fillId="5" borderId="7" xfId="0" applyFont="1" applyFill="1" applyBorder="1" applyAlignment="1">
      <alignment horizontal="left" vertical="center" wrapText="1"/>
    </xf>
    <xf numFmtId="0" fontId="32" fillId="5" borderId="8" xfId="0" applyFont="1" applyFill="1" applyBorder="1" applyAlignment="1">
      <alignment horizontal="left" vertical="center" wrapText="1"/>
    </xf>
    <xf numFmtId="4" fontId="31" fillId="3" borderId="3" xfId="1" applyNumberFormat="1" applyFont="1" applyFill="1" applyBorder="1" applyAlignment="1">
      <alignment horizontal="center" vertical="center" wrapText="1" shrinkToFit="1"/>
    </xf>
    <xf numFmtId="4" fontId="31" fillId="3" borderId="5" xfId="1" applyNumberFormat="1" applyFont="1" applyFill="1" applyBorder="1" applyAlignment="1">
      <alignment horizontal="center" vertical="center" wrapText="1" shrinkToFit="1"/>
    </xf>
    <xf numFmtId="9" fontId="11" fillId="0" borderId="11" xfId="2" applyFont="1" applyFill="1" applyBorder="1" applyAlignment="1">
      <alignment horizontal="center" vertical="center" wrapText="1"/>
    </xf>
    <xf numFmtId="9" fontId="11" fillId="0" borderId="12" xfId="2" applyFont="1" applyFill="1" applyBorder="1" applyAlignment="1">
      <alignment horizontal="center" vertical="center" wrapText="1"/>
    </xf>
    <xf numFmtId="9" fontId="11" fillId="0" borderId="10" xfId="2" applyFont="1" applyFill="1" applyBorder="1" applyAlignment="1">
      <alignment horizontal="center" vertical="center" wrapText="1"/>
    </xf>
    <xf numFmtId="9" fontId="11" fillId="0" borderId="13" xfId="2" applyFont="1" applyFill="1" applyBorder="1" applyAlignment="1">
      <alignment horizontal="center" vertical="center" wrapText="1"/>
    </xf>
    <xf numFmtId="4" fontId="35" fillId="0" borderId="3" xfId="1" applyNumberFormat="1" applyFont="1" applyFill="1" applyBorder="1" applyAlignment="1">
      <alignment horizontal="center" vertical="center" wrapText="1" shrinkToFit="1"/>
    </xf>
    <xf numFmtId="4" fontId="35" fillId="0" borderId="5" xfId="1" applyNumberFormat="1" applyFont="1" applyFill="1" applyBorder="1" applyAlignment="1">
      <alignment horizontal="center" vertical="center" wrapText="1" shrinkToFit="1"/>
    </xf>
    <xf numFmtId="0" fontId="48" fillId="3" borderId="11" xfId="0" applyFont="1" applyFill="1" applyBorder="1" applyAlignment="1">
      <alignment horizontal="center" vertical="center" wrapText="1"/>
    </xf>
    <xf numFmtId="0" fontId="48" fillId="3" borderId="12" xfId="0" applyFont="1" applyFill="1" applyBorder="1" applyAlignment="1">
      <alignment horizontal="center" vertical="center" wrapText="1"/>
    </xf>
    <xf numFmtId="0" fontId="48" fillId="3" borderId="10" xfId="0" applyFont="1" applyFill="1" applyBorder="1" applyAlignment="1">
      <alignment horizontal="center" vertical="center" wrapText="1"/>
    </xf>
    <xf numFmtId="0" fontId="48" fillId="3" borderId="13" xfId="0" applyFont="1" applyFill="1" applyBorder="1" applyAlignment="1">
      <alignment horizontal="center" vertical="center" wrapText="1"/>
    </xf>
    <xf numFmtId="0" fontId="34" fillId="3" borderId="11" xfId="0" applyFont="1" applyFill="1" applyBorder="1" applyAlignment="1">
      <alignment horizontal="center" vertical="center" wrapText="1"/>
    </xf>
    <xf numFmtId="0" fontId="34" fillId="3" borderId="12" xfId="0" applyFont="1" applyFill="1" applyBorder="1" applyAlignment="1">
      <alignment horizontal="center" vertical="center" wrapText="1"/>
    </xf>
    <xf numFmtId="0" fontId="34" fillId="3" borderId="10" xfId="0" applyFont="1" applyFill="1" applyBorder="1" applyAlignment="1">
      <alignment horizontal="center" vertical="center" wrapText="1"/>
    </xf>
    <xf numFmtId="0" fontId="34" fillId="3" borderId="13" xfId="0" applyFont="1" applyFill="1" applyBorder="1" applyAlignment="1">
      <alignment horizontal="center" vertical="center" wrapText="1"/>
    </xf>
    <xf numFmtId="0" fontId="32" fillId="0" borderId="7" xfId="0" applyFont="1" applyBorder="1" applyAlignment="1">
      <alignment horizontal="left" vertical="center" wrapText="1"/>
    </xf>
    <xf numFmtId="0" fontId="32" fillId="0" borderId="8" xfId="0" applyFont="1" applyBorder="1" applyAlignment="1">
      <alignment horizontal="left" vertical="center" wrapText="1"/>
    </xf>
    <xf numFmtId="167" fontId="49" fillId="3" borderId="3" xfId="1" applyNumberFormat="1" applyFont="1" applyFill="1" applyBorder="1" applyAlignment="1">
      <alignment horizontal="center" vertical="center" wrapText="1" shrinkToFit="1"/>
    </xf>
    <xf numFmtId="167" fontId="49" fillId="3" borderId="5" xfId="1" applyNumberFormat="1" applyFont="1" applyFill="1" applyBorder="1" applyAlignment="1">
      <alignment horizontal="center" vertical="center" wrapText="1" shrinkToFit="1"/>
    </xf>
    <xf numFmtId="3" fontId="35" fillId="0" borderId="3" xfId="1" applyNumberFormat="1" applyFont="1" applyFill="1" applyBorder="1" applyAlignment="1">
      <alignment horizontal="center" vertical="center" wrapText="1" shrinkToFit="1"/>
    </xf>
    <xf numFmtId="3" fontId="35" fillId="0" borderId="5" xfId="1" applyNumberFormat="1" applyFont="1" applyFill="1" applyBorder="1" applyAlignment="1">
      <alignment horizontal="center" vertical="center" wrapText="1" shrinkToFit="1"/>
    </xf>
    <xf numFmtId="4" fontId="49" fillId="3" borderId="3" xfId="1" applyNumberFormat="1" applyFont="1" applyFill="1" applyBorder="1" applyAlignment="1">
      <alignment horizontal="center" vertical="center" wrapText="1" shrinkToFit="1"/>
    </xf>
    <xf numFmtId="4" fontId="49" fillId="3" borderId="5" xfId="1" applyNumberFormat="1" applyFont="1" applyFill="1" applyBorder="1" applyAlignment="1">
      <alignment horizontal="center" vertical="center" wrapText="1" shrinkToFit="1"/>
    </xf>
    <xf numFmtId="0" fontId="24" fillId="6" borderId="1" xfId="0" applyFont="1" applyFill="1" applyBorder="1" applyAlignment="1">
      <alignment horizontal="center" vertical="center" wrapText="1"/>
    </xf>
    <xf numFmtId="0" fontId="24" fillId="6" borderId="7" xfId="0" applyFont="1" applyFill="1" applyBorder="1" applyAlignment="1">
      <alignment horizontal="center" vertical="center" wrapText="1"/>
    </xf>
    <xf numFmtId="167" fontId="49" fillId="6" borderId="3" xfId="1" applyNumberFormat="1" applyFont="1" applyFill="1" applyBorder="1" applyAlignment="1">
      <alignment horizontal="center" vertical="center" wrapText="1" shrinkToFit="1"/>
    </xf>
    <xf numFmtId="167" fontId="49" fillId="6" borderId="5" xfId="1" applyNumberFormat="1" applyFont="1" applyFill="1" applyBorder="1" applyAlignment="1">
      <alignment horizontal="center" vertical="center" wrapText="1" shrinkToFit="1"/>
    </xf>
    <xf numFmtId="0" fontId="24" fillId="3" borderId="2" xfId="0" applyFont="1" applyFill="1" applyBorder="1" applyAlignment="1">
      <alignment horizontal="center" vertical="center"/>
    </xf>
    <xf numFmtId="0" fontId="43" fillId="2" borderId="1" xfId="0" applyFont="1" applyFill="1" applyBorder="1" applyAlignment="1">
      <alignment horizontal="center" vertical="center"/>
    </xf>
    <xf numFmtId="0" fontId="27" fillId="0" borderId="1" xfId="0" applyFont="1" applyBorder="1" applyAlignment="1">
      <alignment horizontal="center" vertical="center" wrapText="1"/>
    </xf>
    <xf numFmtId="0" fontId="27" fillId="0" borderId="1" xfId="0" applyFont="1" applyBorder="1" applyAlignment="1">
      <alignment horizontal="left" vertical="center" wrapText="1"/>
    </xf>
    <xf numFmtId="0" fontId="24" fillId="5" borderId="3" xfId="0" applyFont="1" applyFill="1" applyBorder="1" applyAlignment="1">
      <alignment horizontal="center" vertical="center" wrapText="1"/>
    </xf>
    <xf numFmtId="0" fontId="24" fillId="5" borderId="4" xfId="0" applyFont="1" applyFill="1" applyBorder="1" applyAlignment="1">
      <alignment horizontal="center" vertical="center" wrapText="1"/>
    </xf>
    <xf numFmtId="0" fontId="24" fillId="5" borderId="5" xfId="0" applyFont="1" applyFill="1" applyBorder="1" applyAlignment="1">
      <alignment horizontal="center" vertical="center" wrapText="1"/>
    </xf>
    <xf numFmtId="0" fontId="31" fillId="0" borderId="9" xfId="0" applyFont="1" applyBorder="1" applyAlignment="1">
      <alignment horizontal="center" vertical="center" wrapText="1"/>
    </xf>
    <xf numFmtId="0" fontId="32" fillId="0" borderId="9" xfId="0" applyFont="1" applyBorder="1" applyAlignment="1">
      <alignment horizontal="left" vertical="center" wrapText="1"/>
    </xf>
    <xf numFmtId="4" fontId="49" fillId="3" borderId="10" xfId="1" applyNumberFormat="1" applyFont="1" applyFill="1" applyBorder="1" applyAlignment="1">
      <alignment horizontal="center" vertical="center" wrapText="1" shrinkToFit="1"/>
    </xf>
    <xf numFmtId="4" fontId="49" fillId="3" borderId="13" xfId="1" applyNumberFormat="1" applyFont="1" applyFill="1" applyBorder="1" applyAlignment="1">
      <alignment horizontal="center" vertical="center" wrapText="1" shrinkToFit="1"/>
    </xf>
    <xf numFmtId="9" fontId="30" fillId="0" borderId="11" xfId="2" applyFont="1" applyFill="1" applyBorder="1" applyAlignment="1">
      <alignment horizontal="center" vertical="center" wrapText="1"/>
    </xf>
    <xf numFmtId="9" fontId="30" fillId="0" borderId="12" xfId="2" applyFont="1" applyFill="1" applyBorder="1" applyAlignment="1">
      <alignment horizontal="center" vertical="center" wrapText="1"/>
    </xf>
    <xf numFmtId="9" fontId="30" fillId="0" borderId="10" xfId="2" applyFont="1" applyFill="1" applyBorder="1" applyAlignment="1">
      <alignment horizontal="center" vertical="center" wrapText="1"/>
    </xf>
    <xf numFmtId="9" fontId="30" fillId="0" borderId="13" xfId="2" applyFont="1" applyFill="1" applyBorder="1" applyAlignment="1">
      <alignment horizontal="center" vertical="center" wrapText="1"/>
    </xf>
    <xf numFmtId="0" fontId="30" fillId="3" borderId="1" xfId="0" applyFont="1" applyFill="1" applyBorder="1" applyAlignment="1">
      <alignment horizontal="center" vertical="center" wrapText="1"/>
    </xf>
    <xf numFmtId="0" fontId="31" fillId="0" borderId="1" xfId="0" applyFont="1" applyBorder="1" applyAlignment="1">
      <alignment horizontal="center" vertical="center" wrapText="1"/>
    </xf>
    <xf numFmtId="0" fontId="51" fillId="0" borderId="1" xfId="0" applyFont="1" applyBorder="1" applyAlignment="1">
      <alignment horizontal="left" vertical="center" wrapText="1"/>
    </xf>
    <xf numFmtId="0" fontId="35" fillId="3" borderId="1" xfId="0" applyFont="1" applyFill="1" applyBorder="1" applyAlignment="1">
      <alignment horizontal="center" vertical="center" wrapText="1"/>
    </xf>
    <xf numFmtId="3" fontId="35" fillId="3" borderId="1" xfId="1" applyNumberFormat="1" applyFont="1" applyFill="1" applyBorder="1" applyAlignment="1">
      <alignment horizontal="center" vertical="center" wrapText="1" shrinkToFit="1"/>
    </xf>
    <xf numFmtId="3" fontId="35" fillId="3" borderId="1" xfId="1" applyNumberFormat="1" applyFont="1" applyFill="1" applyBorder="1" applyAlignment="1">
      <alignment horizontal="center" vertical="center" shrinkToFit="1"/>
    </xf>
    <xf numFmtId="9" fontId="11" fillId="3" borderId="1" xfId="2" applyFont="1" applyFill="1" applyBorder="1" applyAlignment="1">
      <alignment horizontal="center" vertical="center" wrapText="1"/>
    </xf>
    <xf numFmtId="0" fontId="45" fillId="4" borderId="1" xfId="0" applyFont="1" applyFill="1" applyBorder="1" applyAlignment="1">
      <alignment horizontal="center" vertical="center" wrapText="1"/>
    </xf>
    <xf numFmtId="3" fontId="35" fillId="0" borderId="1" xfId="1" applyNumberFormat="1" applyFont="1" applyFill="1" applyBorder="1" applyAlignment="1">
      <alignment horizontal="center" vertical="center" wrapText="1" shrinkToFit="1"/>
    </xf>
    <xf numFmtId="3" fontId="35" fillId="0" borderId="1" xfId="1" applyNumberFormat="1" applyFont="1" applyFill="1" applyBorder="1" applyAlignment="1">
      <alignment horizontal="center" vertical="center" shrinkToFit="1"/>
    </xf>
    <xf numFmtId="9" fontId="33" fillId="0" borderId="1" xfId="2" applyFont="1" applyFill="1" applyBorder="1" applyAlignment="1">
      <alignment horizontal="center" vertical="center" wrapText="1"/>
    </xf>
    <xf numFmtId="165" fontId="52" fillId="0" borderId="3" xfId="5" applyNumberFormat="1" applyFont="1" applyFill="1" applyBorder="1" applyAlignment="1">
      <alignment horizontal="center" vertical="center" shrinkToFit="1"/>
    </xf>
    <xf numFmtId="165" fontId="52" fillId="0" borderId="5" xfId="5" applyNumberFormat="1" applyFont="1" applyFill="1" applyBorder="1" applyAlignment="1">
      <alignment horizontal="center" vertical="center" shrinkToFit="1"/>
    </xf>
    <xf numFmtId="0" fontId="24" fillId="3" borderId="3" xfId="0" applyFont="1" applyFill="1" applyBorder="1" applyAlignment="1">
      <alignment horizontal="center" vertical="center"/>
    </xf>
    <xf numFmtId="0" fontId="24" fillId="3" borderId="4" xfId="0" applyFont="1" applyFill="1" applyBorder="1" applyAlignment="1">
      <alignment horizontal="center" vertical="center"/>
    </xf>
    <xf numFmtId="0" fontId="24" fillId="3" borderId="5" xfId="0" applyFont="1" applyFill="1" applyBorder="1" applyAlignment="1">
      <alignment horizontal="center" vertical="center"/>
    </xf>
    <xf numFmtId="0" fontId="24" fillId="0" borderId="1" xfId="0" applyFont="1" applyBorder="1" applyAlignment="1">
      <alignment horizontal="center" vertical="center" wrapText="1"/>
    </xf>
    <xf numFmtId="0" fontId="7" fillId="3" borderId="1" xfId="0" applyFont="1" applyFill="1" applyBorder="1" applyAlignment="1">
      <alignment horizontal="center" vertical="center" wrapText="1"/>
    </xf>
    <xf numFmtId="3" fontId="52" fillId="3" borderId="3" xfId="0" applyNumberFormat="1" applyFont="1" applyFill="1" applyBorder="1" applyAlignment="1">
      <alignment horizontal="center" vertical="center" shrinkToFit="1"/>
    </xf>
    <xf numFmtId="3" fontId="52" fillId="3" borderId="5" xfId="0" applyNumberFormat="1" applyFont="1" applyFill="1" applyBorder="1" applyAlignment="1">
      <alignment horizontal="center" vertical="center" shrinkToFit="1"/>
    </xf>
    <xf numFmtId="0" fontId="7" fillId="0" borderId="1" xfId="0" applyFont="1" applyBorder="1" applyAlignment="1">
      <alignment horizontal="center" vertical="center" wrapText="1"/>
    </xf>
    <xf numFmtId="3" fontId="52" fillId="0" borderId="3" xfId="0" applyNumberFormat="1" applyFont="1" applyBorder="1" applyAlignment="1">
      <alignment horizontal="center" vertical="center" shrinkToFit="1"/>
    </xf>
    <xf numFmtId="3" fontId="52" fillId="0" borderId="5" xfId="0" applyNumberFormat="1" applyFont="1" applyBorder="1" applyAlignment="1">
      <alignment horizontal="center" vertical="center" shrinkToFit="1"/>
    </xf>
    <xf numFmtId="0" fontId="12" fillId="0" borderId="1" xfId="0" applyFont="1" applyBorder="1" applyAlignment="1">
      <alignment horizontal="center" vertical="center" wrapText="1"/>
    </xf>
    <xf numFmtId="0" fontId="48" fillId="0" borderId="1" xfId="0" applyFont="1" applyBorder="1" applyAlignment="1">
      <alignment horizontal="center" vertical="center" wrapText="1"/>
    </xf>
    <xf numFmtId="0" fontId="44" fillId="0" borderId="1" xfId="0" applyFont="1" applyBorder="1" applyAlignment="1">
      <alignment horizontal="center" vertical="center" wrapText="1"/>
    </xf>
    <xf numFmtId="0" fontId="34" fillId="0" borderId="1" xfId="0" applyFont="1" applyBorder="1" applyAlignment="1">
      <alignment horizontal="center" vertical="center" wrapText="1"/>
    </xf>
    <xf numFmtId="0" fontId="33" fillId="0" borderId="1" xfId="0" applyFont="1" applyBorder="1" applyAlignment="1">
      <alignment horizontal="center" vertical="center" wrapText="1"/>
    </xf>
    <xf numFmtId="0" fontId="32" fillId="4" borderId="7" xfId="0" applyFont="1" applyFill="1" applyBorder="1" applyAlignment="1">
      <alignment horizontal="left" vertical="center" wrapText="1"/>
    </xf>
    <xf numFmtId="0" fontId="32" fillId="4" borderId="9" xfId="0" applyFont="1" applyFill="1" applyBorder="1" applyAlignment="1">
      <alignment horizontal="left" vertical="center" wrapText="1"/>
    </xf>
    <xf numFmtId="0" fontId="32" fillId="4" borderId="8" xfId="0" applyFont="1" applyFill="1" applyBorder="1" applyAlignment="1">
      <alignment horizontal="left" vertical="center" wrapText="1"/>
    </xf>
    <xf numFmtId="0" fontId="35" fillId="3" borderId="7" xfId="0" applyFont="1" applyFill="1" applyBorder="1" applyAlignment="1">
      <alignment horizontal="center" vertical="center" wrapText="1"/>
    </xf>
    <xf numFmtId="0" fontId="35" fillId="3" borderId="8" xfId="0" applyFont="1" applyFill="1" applyBorder="1" applyAlignment="1">
      <alignment horizontal="center" vertical="center" wrapText="1"/>
    </xf>
    <xf numFmtId="0" fontId="45" fillId="4" borderId="7" xfId="0" applyFont="1" applyFill="1" applyBorder="1" applyAlignment="1">
      <alignment horizontal="center" vertical="center" wrapText="1"/>
    </xf>
    <xf numFmtId="0" fontId="45" fillId="4" borderId="8" xfId="0" applyFont="1" applyFill="1" applyBorder="1" applyAlignment="1">
      <alignment horizontal="center" vertical="center" wrapText="1"/>
    </xf>
    <xf numFmtId="0" fontId="32" fillId="5" borderId="1" xfId="0" applyFont="1" applyFill="1" applyBorder="1" applyAlignment="1">
      <alignment horizontal="left" vertical="center" wrapText="1"/>
    </xf>
    <xf numFmtId="0" fontId="32" fillId="4" borderId="1" xfId="0" applyFont="1" applyFill="1" applyBorder="1" applyAlignment="1">
      <alignment horizontal="left" vertical="center" wrapText="1"/>
    </xf>
    <xf numFmtId="0" fontId="32" fillId="0" borderId="1" xfId="0" applyFont="1" applyBorder="1" applyAlignment="1">
      <alignment horizontal="left" vertical="center" wrapText="1"/>
    </xf>
    <xf numFmtId="4" fontId="52" fillId="0" borderId="3" xfId="0" applyNumberFormat="1" applyFont="1" applyBorder="1" applyAlignment="1">
      <alignment horizontal="center" vertical="center" shrinkToFit="1"/>
    </xf>
    <xf numFmtId="4" fontId="52" fillId="0" borderId="5" xfId="0" applyNumberFormat="1" applyFont="1" applyBorder="1" applyAlignment="1">
      <alignment horizontal="center" vertical="center" shrinkToFit="1"/>
    </xf>
    <xf numFmtId="0" fontId="7" fillId="3" borderId="1" xfId="0" applyFont="1" applyFill="1" applyBorder="1" applyAlignment="1">
      <alignment horizontal="center" vertical="center" wrapText="1" shrinkToFit="1"/>
    </xf>
    <xf numFmtId="0" fontId="7" fillId="3" borderId="1" xfId="0" applyFont="1" applyFill="1" applyBorder="1" applyAlignment="1">
      <alignment horizontal="center" vertical="center" shrinkToFit="1"/>
    </xf>
    <xf numFmtId="3" fontId="52" fillId="3" borderId="3" xfId="1" applyNumberFormat="1" applyFont="1" applyFill="1" applyBorder="1" applyAlignment="1">
      <alignment horizontal="center" vertical="center"/>
    </xf>
    <xf numFmtId="3" fontId="52" fillId="3" borderId="5" xfId="1" applyNumberFormat="1" applyFont="1" applyFill="1" applyBorder="1" applyAlignment="1">
      <alignment horizontal="center" vertical="center"/>
    </xf>
    <xf numFmtId="4" fontId="52" fillId="3" borderId="3" xfId="1" applyNumberFormat="1" applyFont="1" applyFill="1" applyBorder="1" applyAlignment="1">
      <alignment horizontal="center" vertical="center"/>
    </xf>
    <xf numFmtId="4" fontId="52" fillId="3" borderId="5" xfId="1" applyNumberFormat="1" applyFont="1" applyFill="1" applyBorder="1" applyAlignment="1">
      <alignment horizontal="center" vertical="center"/>
    </xf>
    <xf numFmtId="0" fontId="46" fillId="4" borderId="1" xfId="0" applyFont="1" applyFill="1" applyBorder="1" applyAlignment="1">
      <alignment horizontal="center" vertical="center" wrapText="1"/>
    </xf>
    <xf numFmtId="3" fontId="52" fillId="0" borderId="3" xfId="1" applyNumberFormat="1" applyFont="1" applyBorder="1" applyAlignment="1">
      <alignment horizontal="center" vertical="center"/>
    </xf>
    <xf numFmtId="3" fontId="52" fillId="0" borderId="5" xfId="1" applyNumberFormat="1" applyFont="1" applyBorder="1" applyAlignment="1">
      <alignment horizontal="center" vertical="center"/>
    </xf>
    <xf numFmtId="0" fontId="36" fillId="0" borderId="1" xfId="0" applyFont="1" applyBorder="1" applyAlignment="1">
      <alignment horizontal="left" vertical="center" wrapText="1"/>
    </xf>
    <xf numFmtId="0" fontId="54" fillId="4" borderId="1" xfId="0" applyFont="1" applyFill="1" applyBorder="1" applyAlignment="1">
      <alignment horizontal="justify" vertical="center" wrapText="1"/>
    </xf>
    <xf numFmtId="0" fontId="32" fillId="4" borderId="1" xfId="0" applyFont="1" applyFill="1" applyBorder="1" applyAlignment="1">
      <alignment horizontal="justify" vertical="center" wrapText="1"/>
    </xf>
    <xf numFmtId="4" fontId="52" fillId="3" borderId="3" xfId="1" applyNumberFormat="1" applyFont="1" applyFill="1" applyBorder="1" applyAlignment="1">
      <alignment horizontal="center" vertical="center" shrinkToFit="1"/>
    </xf>
    <xf numFmtId="4" fontId="52" fillId="3" borderId="5" xfId="1" applyNumberFormat="1" applyFont="1" applyFill="1" applyBorder="1" applyAlignment="1">
      <alignment horizontal="center" vertical="center" shrinkToFit="1"/>
    </xf>
    <xf numFmtId="0" fontId="33" fillId="0" borderId="1" xfId="0" applyFont="1" applyBorder="1" applyAlignment="1">
      <alignment horizontal="left" vertical="center" wrapText="1"/>
    </xf>
    <xf numFmtId="0" fontId="24" fillId="3" borderId="1" xfId="0" applyFont="1" applyFill="1" applyBorder="1" applyAlignment="1">
      <alignment horizontal="center" vertical="center"/>
    </xf>
    <xf numFmtId="0" fontId="27" fillId="5" borderId="1" xfId="0" applyFont="1" applyFill="1" applyBorder="1" applyAlignment="1">
      <alignment horizontal="center" vertical="center" wrapText="1"/>
    </xf>
    <xf numFmtId="4" fontId="52" fillId="3" borderId="3" xfId="0" applyNumberFormat="1" applyFont="1" applyFill="1" applyBorder="1" applyAlignment="1">
      <alignment horizontal="center" vertical="center" shrinkToFit="1"/>
    </xf>
    <xf numFmtId="4" fontId="52" fillId="3" borderId="5" xfId="0" applyNumberFormat="1" applyFont="1" applyFill="1" applyBorder="1" applyAlignment="1">
      <alignment horizontal="center" vertical="center" shrinkToFit="1"/>
    </xf>
    <xf numFmtId="0" fontId="29" fillId="0" borderId="0" xfId="0" applyFont="1" applyAlignment="1">
      <alignment horizontal="center" vertical="center"/>
    </xf>
    <xf numFmtId="4" fontId="52" fillId="0" borderId="3" xfId="1" applyNumberFormat="1" applyFont="1" applyBorder="1" applyAlignment="1">
      <alignment horizontal="center" vertical="center" shrinkToFit="1"/>
    </xf>
    <xf numFmtId="4" fontId="52" fillId="0" borderId="5" xfId="1" applyNumberFormat="1" applyFont="1" applyBorder="1" applyAlignment="1">
      <alignment horizontal="center" vertical="center" shrinkToFit="1"/>
    </xf>
    <xf numFmtId="3" fontId="52" fillId="3" borderId="3" xfId="1" applyNumberFormat="1" applyFont="1" applyFill="1" applyBorder="1" applyAlignment="1">
      <alignment horizontal="center" vertical="center" shrinkToFit="1"/>
    </xf>
    <xf numFmtId="3" fontId="52" fillId="3" borderId="5" xfId="1" applyNumberFormat="1" applyFont="1" applyFill="1" applyBorder="1" applyAlignment="1">
      <alignment horizontal="center" vertical="center" shrinkToFit="1"/>
    </xf>
    <xf numFmtId="3" fontId="52" fillId="0" borderId="3" xfId="1" applyNumberFormat="1" applyFont="1" applyBorder="1" applyAlignment="1">
      <alignment horizontal="center" vertical="center" shrinkToFit="1"/>
    </xf>
    <xf numFmtId="3" fontId="52" fillId="0" borderId="5" xfId="1" applyNumberFormat="1" applyFont="1" applyBorder="1" applyAlignment="1">
      <alignment horizontal="center" vertical="center" shrinkToFit="1"/>
    </xf>
    <xf numFmtId="0" fontId="28" fillId="0" borderId="1" xfId="0" applyFont="1" applyBorder="1" applyAlignment="1">
      <alignment horizontal="center" vertical="center" wrapText="1"/>
    </xf>
    <xf numFmtId="0" fontId="28" fillId="5" borderId="1" xfId="0" applyFont="1" applyFill="1" applyBorder="1" applyAlignment="1">
      <alignment horizontal="justify" vertical="center" wrapText="1"/>
    </xf>
    <xf numFmtId="0" fontId="39" fillId="2" borderId="1" xfId="0" applyFont="1" applyFill="1" applyBorder="1" applyAlignment="1">
      <alignment horizontal="center" vertical="center"/>
    </xf>
    <xf numFmtId="0" fontId="32" fillId="5" borderId="1" xfId="0" applyFont="1" applyFill="1" applyBorder="1" applyAlignment="1">
      <alignment horizontal="justify" vertical="center" wrapText="1"/>
    </xf>
    <xf numFmtId="0" fontId="24" fillId="0" borderId="1" xfId="0" applyFont="1" applyBorder="1" applyAlignment="1">
      <alignment horizontal="center" vertical="center"/>
    </xf>
    <xf numFmtId="0" fontId="46" fillId="3" borderId="1" xfId="0" applyFont="1" applyFill="1" applyBorder="1" applyAlignment="1">
      <alignment horizontal="center" vertical="center" wrapText="1"/>
    </xf>
    <xf numFmtId="3" fontId="53" fillId="3" borderId="3" xfId="1" applyNumberFormat="1" applyFont="1" applyFill="1" applyBorder="1" applyAlignment="1">
      <alignment horizontal="center" vertical="center" shrinkToFit="1"/>
    </xf>
    <xf numFmtId="3" fontId="53" fillId="3" borderId="5" xfId="1" applyNumberFormat="1" applyFont="1" applyFill="1" applyBorder="1" applyAlignment="1">
      <alignment horizontal="center" vertical="center" shrinkToFit="1"/>
    </xf>
    <xf numFmtId="165" fontId="53" fillId="3" borderId="3" xfId="5" applyNumberFormat="1" applyFont="1" applyFill="1" applyBorder="1" applyAlignment="1">
      <alignment horizontal="center" vertical="center" shrinkToFit="1"/>
    </xf>
    <xf numFmtId="165" fontId="53" fillId="3" borderId="5" xfId="5" applyNumberFormat="1" applyFont="1" applyFill="1" applyBorder="1" applyAlignment="1">
      <alignment horizontal="center" vertical="center" shrinkToFit="1"/>
    </xf>
    <xf numFmtId="3" fontId="53" fillId="0" borderId="3" xfId="0" applyNumberFormat="1" applyFont="1" applyBorder="1" applyAlignment="1">
      <alignment horizontal="center" vertical="center" shrinkToFit="1"/>
    </xf>
    <xf numFmtId="3" fontId="53" fillId="0" borderId="5" xfId="0" applyNumberFormat="1" applyFont="1" applyBorder="1" applyAlignment="1">
      <alignment horizontal="center" vertical="center" shrinkToFit="1"/>
    </xf>
    <xf numFmtId="165" fontId="53" fillId="0" borderId="3" xfId="5" applyNumberFormat="1" applyFont="1" applyFill="1" applyBorder="1" applyAlignment="1">
      <alignment horizontal="center" vertical="center" shrinkToFit="1"/>
    </xf>
    <xf numFmtId="165" fontId="53" fillId="0" borderId="5" xfId="5" applyNumberFormat="1" applyFont="1" applyFill="1" applyBorder="1" applyAlignment="1">
      <alignment horizontal="center" vertical="center" shrinkToFit="1"/>
    </xf>
  </cellXfs>
  <cellStyles count="10">
    <cellStyle name="Millares" xfId="1" builtinId="3"/>
    <cellStyle name="Millares 2" xfId="7"/>
    <cellStyle name="Moneda" xfId="5" builtinId="4"/>
    <cellStyle name="Moneda 2" xfId="8"/>
    <cellStyle name="Moneda 3" xfId="4"/>
    <cellStyle name="Moneda 3 2" xfId="9"/>
    <cellStyle name="Normal" xfId="0" builtinId="0"/>
    <cellStyle name="Normal 2" xfId="6"/>
    <cellStyle name="Normal 4" xfId="3"/>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326572</xdr:colOff>
      <xdr:row>1</xdr:row>
      <xdr:rowOff>0</xdr:rowOff>
    </xdr:from>
    <xdr:to>
      <xdr:col>2</xdr:col>
      <xdr:colOff>492578</xdr:colOff>
      <xdr:row>3</xdr:row>
      <xdr:rowOff>481023</xdr:rowOff>
    </xdr:to>
    <xdr:pic>
      <xdr:nvPicPr>
        <xdr:cNvPr id="2" name="Imagen 1">
          <a:extLst>
            <a:ext uri="{FF2B5EF4-FFF2-40B4-BE49-F238E27FC236}">
              <a16:creationId xmlns="" xmlns:a16="http://schemas.microsoft.com/office/drawing/2014/main" id="{903B9034-B256-49C6-9E2C-0750C90AB8B9}"/>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7313" t="5769" r="56878" b="80436"/>
        <a:stretch/>
      </xdr:blipFill>
      <xdr:spPr bwMode="auto">
        <a:xfrm>
          <a:off x="326572" y="238125"/>
          <a:ext cx="3052081" cy="1252548"/>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15</xdr:col>
      <xdr:colOff>1371600</xdr:colOff>
      <xdr:row>1</xdr:row>
      <xdr:rowOff>214993</xdr:rowOff>
    </xdr:from>
    <xdr:to>
      <xdr:col>17</xdr:col>
      <xdr:colOff>1533722</xdr:colOff>
      <xdr:row>3</xdr:row>
      <xdr:rowOff>459123</xdr:rowOff>
    </xdr:to>
    <xdr:pic>
      <xdr:nvPicPr>
        <xdr:cNvPr id="3" name="Imagen 2" descr="Logo">
          <a:extLst>
            <a:ext uri="{FF2B5EF4-FFF2-40B4-BE49-F238E27FC236}">
              <a16:creationId xmlns="" xmlns:a16="http://schemas.microsoft.com/office/drawing/2014/main" id="{0F7B4BB4-E873-4022-8E57-EE199139DBE4}"/>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bwMode="auto">
        <a:xfrm>
          <a:off x="26965275" y="453118"/>
          <a:ext cx="2705297" cy="1015655"/>
        </a:xfrm>
        <a:prstGeom prst="rect">
          <a:avLst/>
        </a:prstGeom>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Junta%20de%20Consejo%2015%20dic%202021\VIII.-%20Presupuesto%202022\MIR%20POA%20PBR%20sin%20ficha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IR"/>
      <sheetName val="PbR"/>
      <sheetName val="POA"/>
    </sheetNames>
    <sheetDataSet>
      <sheetData sheetId="0" refreshError="1"/>
      <sheetData sheetId="1" refreshError="1">
        <row r="59">
          <cell r="H59">
            <v>10</v>
          </cell>
        </row>
        <row r="137">
          <cell r="F137" t="str">
            <v>Reportes</v>
          </cell>
        </row>
        <row r="139">
          <cell r="F139" t="str">
            <v>Arqueos</v>
          </cell>
        </row>
        <row r="141">
          <cell r="F141" t="str">
            <v>Pólizas</v>
          </cell>
        </row>
        <row r="143">
          <cell r="F143" t="str">
            <v>Conciliaciones Bancarias</v>
          </cell>
        </row>
        <row r="147">
          <cell r="F147" t="str">
            <v>Recorridos</v>
          </cell>
        </row>
      </sheetData>
      <sheetData sheetId="2"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374"/>
  <sheetViews>
    <sheetView tabSelected="1" view="pageBreakPreview" topLeftCell="A96" zoomScale="42" zoomScaleNormal="100" zoomScaleSheetLayoutView="100" workbookViewId="0">
      <selection activeCell="A3" sqref="A3:T3"/>
    </sheetView>
  </sheetViews>
  <sheetFormatPr baseColWidth="10" defaultRowHeight="18.75"/>
  <cols>
    <col min="1" max="1" width="5.7109375" bestFit="1" customWidth="1"/>
    <col min="2" max="2" width="37.5703125" style="1" customWidth="1"/>
    <col min="3" max="3" width="14" style="13" customWidth="1"/>
    <col min="4" max="4" width="17.42578125" style="2" hidden="1" customWidth="1"/>
    <col min="5" max="5" width="32.28515625" customWidth="1"/>
    <col min="6" max="6" width="31.42578125" customWidth="1"/>
    <col min="7" max="7" width="32.42578125" customWidth="1"/>
    <col min="8" max="8" width="30.7109375" customWidth="1"/>
    <col min="9" max="9" width="33" customWidth="1"/>
    <col min="10" max="10" width="26.5703125" customWidth="1"/>
    <col min="11" max="11" width="27.85546875" customWidth="1"/>
    <col min="12" max="12" width="30.7109375" customWidth="1"/>
    <col min="13" max="13" width="31.5703125" customWidth="1"/>
    <col min="14" max="15" width="25" customWidth="1"/>
    <col min="16" max="16" width="25.42578125" customWidth="1"/>
    <col min="17" max="17" width="12.7109375" style="59" customWidth="1"/>
    <col min="18" max="18" width="29.5703125" customWidth="1"/>
    <col min="19" max="19" width="22.7109375" style="3" customWidth="1"/>
    <col min="20" max="20" width="40.42578125" style="3" hidden="1" customWidth="1"/>
    <col min="21" max="21" width="8.28515625" style="21" customWidth="1"/>
    <col min="22" max="22" width="9.7109375" customWidth="1"/>
    <col min="23" max="23" width="7.85546875" customWidth="1"/>
    <col min="26" max="26" width="39.42578125" customWidth="1"/>
  </cols>
  <sheetData>
    <row r="1" spans="1:22">
      <c r="A1" t="s">
        <v>191</v>
      </c>
      <c r="U1" s="4"/>
    </row>
    <row r="2" spans="1:22" ht="30">
      <c r="A2" s="148" t="s">
        <v>112</v>
      </c>
      <c r="B2" s="148"/>
      <c r="C2" s="148"/>
      <c r="D2" s="148"/>
      <c r="E2" s="148"/>
      <c r="F2" s="148"/>
      <c r="G2" s="148"/>
      <c r="H2" s="148"/>
      <c r="I2" s="148"/>
      <c r="J2" s="148"/>
      <c r="K2" s="148"/>
      <c r="L2" s="148"/>
      <c r="M2" s="148"/>
      <c r="N2" s="148"/>
      <c r="O2" s="148"/>
      <c r="P2" s="148"/>
      <c r="Q2" s="148"/>
      <c r="R2" s="148"/>
      <c r="S2" s="148"/>
      <c r="T2" s="148"/>
      <c r="U2" s="5"/>
    </row>
    <row r="3" spans="1:22" ht="30.75" customHeight="1">
      <c r="A3" s="149" t="s">
        <v>113</v>
      </c>
      <c r="B3" s="149"/>
      <c r="C3" s="149"/>
      <c r="D3" s="149"/>
      <c r="E3" s="149"/>
      <c r="F3" s="149"/>
      <c r="G3" s="149"/>
      <c r="H3" s="149"/>
      <c r="I3" s="149"/>
      <c r="J3" s="149"/>
      <c r="K3" s="149"/>
      <c r="L3" s="149"/>
      <c r="M3" s="149"/>
      <c r="N3" s="149"/>
      <c r="O3" s="149"/>
      <c r="P3" s="149"/>
      <c r="Q3" s="149"/>
      <c r="R3" s="149"/>
      <c r="S3" s="149"/>
      <c r="T3" s="149"/>
      <c r="U3" s="6"/>
    </row>
    <row r="4" spans="1:22" s="8" customFormat="1" ht="50.25" customHeight="1">
      <c r="A4" s="150" t="s">
        <v>0</v>
      </c>
      <c r="B4" s="150"/>
      <c r="C4" s="150"/>
      <c r="D4" s="150"/>
      <c r="E4" s="150"/>
      <c r="F4" s="150"/>
      <c r="G4" s="150"/>
      <c r="H4" s="150"/>
      <c r="I4" s="150"/>
      <c r="J4" s="150"/>
      <c r="K4" s="150"/>
      <c r="L4" s="150"/>
      <c r="M4" s="150"/>
      <c r="N4" s="150"/>
      <c r="O4" s="150"/>
      <c r="P4" s="150"/>
      <c r="Q4" s="150"/>
      <c r="R4" s="150"/>
      <c r="S4" s="150"/>
      <c r="T4" s="150"/>
      <c r="U4" s="7"/>
    </row>
    <row r="5" spans="1:22" s="8" customFormat="1" ht="52.5" customHeight="1">
      <c r="A5" s="151" t="s">
        <v>105</v>
      </c>
      <c r="B5" s="152"/>
      <c r="C5" s="152"/>
      <c r="D5" s="152"/>
      <c r="E5" s="152"/>
      <c r="F5" s="152"/>
      <c r="G5" s="152"/>
      <c r="H5" s="152"/>
      <c r="I5" s="152"/>
      <c r="J5" s="152"/>
      <c r="K5" s="152"/>
      <c r="L5" s="152"/>
      <c r="M5" s="152"/>
      <c r="N5" s="152"/>
      <c r="O5" s="152"/>
      <c r="P5" s="152"/>
      <c r="Q5" s="152"/>
      <c r="R5" s="152"/>
      <c r="S5" s="152"/>
      <c r="T5" s="152"/>
      <c r="U5" s="7"/>
    </row>
    <row r="6" spans="1:22" s="8" customFormat="1" ht="66.75" customHeight="1">
      <c r="A6" s="153" t="s">
        <v>141</v>
      </c>
      <c r="B6" s="153"/>
      <c r="C6" s="153"/>
      <c r="D6" s="153"/>
      <c r="E6" s="153"/>
      <c r="F6" s="153"/>
      <c r="G6" s="153"/>
      <c r="H6" s="153"/>
      <c r="I6" s="153"/>
      <c r="J6" s="153"/>
      <c r="K6" s="153"/>
      <c r="L6" s="153"/>
      <c r="M6" s="153"/>
      <c r="N6" s="153"/>
      <c r="O6" s="153"/>
      <c r="P6" s="153"/>
      <c r="Q6" s="153"/>
      <c r="R6" s="153"/>
      <c r="S6" s="153"/>
      <c r="T6" s="153"/>
      <c r="U6" s="7"/>
    </row>
    <row r="7" spans="1:22" s="8" customFormat="1" ht="22.5" hidden="1" customHeight="1">
      <c r="A7" s="146" t="s">
        <v>2</v>
      </c>
      <c r="B7" s="146"/>
      <c r="C7" s="146"/>
      <c r="D7" s="146" t="s">
        <v>47</v>
      </c>
      <c r="E7" s="146"/>
      <c r="F7" s="146"/>
      <c r="G7" s="146"/>
      <c r="H7" s="146"/>
      <c r="I7" s="146"/>
      <c r="J7" s="146"/>
      <c r="K7" s="146"/>
      <c r="L7" s="146"/>
      <c r="M7" s="146"/>
      <c r="N7" s="146"/>
      <c r="O7" s="146"/>
      <c r="P7" s="146"/>
      <c r="Q7" s="146"/>
      <c r="R7" s="146"/>
      <c r="S7" s="146"/>
      <c r="T7" s="146"/>
      <c r="U7" s="7"/>
    </row>
    <row r="8" spans="1:22" s="8" customFormat="1" ht="287.25" hidden="1" customHeight="1">
      <c r="A8" s="144" t="s">
        <v>93</v>
      </c>
      <c r="B8" s="144"/>
      <c r="C8" s="144"/>
      <c r="D8" s="145" t="s">
        <v>94</v>
      </c>
      <c r="E8" s="145"/>
      <c r="F8" s="145"/>
      <c r="G8" s="145"/>
      <c r="H8" s="145"/>
      <c r="I8" s="145"/>
      <c r="J8" s="145"/>
      <c r="K8" s="145"/>
      <c r="L8" s="145"/>
      <c r="M8" s="145"/>
      <c r="N8" s="145"/>
      <c r="O8" s="145"/>
      <c r="P8" s="145"/>
      <c r="Q8" s="145"/>
      <c r="R8" s="145"/>
      <c r="S8" s="145"/>
      <c r="T8" s="145"/>
      <c r="U8" s="7"/>
    </row>
    <row r="9" spans="1:22" s="8" customFormat="1" ht="22.5" hidden="1" customHeight="1">
      <c r="A9" s="146" t="s">
        <v>3</v>
      </c>
      <c r="B9" s="146"/>
      <c r="C9" s="146"/>
      <c r="D9" s="146"/>
      <c r="E9" s="146"/>
      <c r="F9" s="146"/>
      <c r="G9" s="146"/>
      <c r="H9" s="146"/>
      <c r="I9" s="146"/>
      <c r="J9" s="146"/>
      <c r="K9" s="146"/>
      <c r="L9" s="146"/>
      <c r="M9" s="146"/>
      <c r="N9" s="146"/>
      <c r="O9" s="146"/>
      <c r="P9" s="146"/>
      <c r="Q9" s="146"/>
      <c r="R9" s="146"/>
      <c r="S9" s="146"/>
      <c r="T9" s="146"/>
      <c r="U9" s="7"/>
    </row>
    <row r="10" spans="1:22" s="8" customFormat="1" ht="22.5" hidden="1" customHeight="1">
      <c r="A10" s="147" t="s">
        <v>4</v>
      </c>
      <c r="B10" s="147"/>
      <c r="C10" s="147"/>
      <c r="D10" s="147"/>
      <c r="E10" s="147" t="s">
        <v>5</v>
      </c>
      <c r="F10" s="147"/>
      <c r="G10" s="147"/>
      <c r="H10" s="147"/>
      <c r="I10" s="147" t="s">
        <v>6</v>
      </c>
      <c r="J10" s="147"/>
      <c r="K10" s="147"/>
      <c r="L10" s="147"/>
      <c r="M10" s="147"/>
      <c r="N10" s="147"/>
      <c r="O10" s="147"/>
      <c r="P10" s="147"/>
      <c r="Q10" s="147" t="s">
        <v>7</v>
      </c>
      <c r="R10" s="147"/>
      <c r="S10" s="147"/>
      <c r="T10" s="147"/>
      <c r="U10" s="7"/>
    </row>
    <row r="11" spans="1:22" s="8" customFormat="1" ht="22.5" hidden="1" customHeight="1">
      <c r="A11" s="154" t="s">
        <v>8</v>
      </c>
      <c r="B11" s="154"/>
      <c r="C11" s="154"/>
      <c r="D11" s="154"/>
      <c r="E11" s="155" t="s">
        <v>9</v>
      </c>
      <c r="F11" s="155"/>
      <c r="G11" s="155"/>
      <c r="H11" s="155"/>
      <c r="I11" s="154" t="s">
        <v>10</v>
      </c>
      <c r="J11" s="154"/>
      <c r="K11" s="154"/>
      <c r="L11" s="154"/>
      <c r="M11" s="154"/>
      <c r="N11" s="154"/>
      <c r="O11" s="154"/>
      <c r="P11" s="154"/>
      <c r="Q11" s="154" t="s">
        <v>11</v>
      </c>
      <c r="R11" s="154"/>
      <c r="S11" s="154"/>
      <c r="T11" s="154"/>
      <c r="U11" s="7"/>
    </row>
    <row r="12" spans="1:22" ht="18.75" customHeight="1">
      <c r="A12" s="156" t="s">
        <v>119</v>
      </c>
      <c r="B12" s="157" t="s">
        <v>122</v>
      </c>
      <c r="C12" s="158" t="s">
        <v>13</v>
      </c>
      <c r="D12" s="158" t="s">
        <v>14</v>
      </c>
      <c r="E12" s="156" t="s">
        <v>15</v>
      </c>
      <c r="F12" s="156" t="s">
        <v>16</v>
      </c>
      <c r="G12" s="156" t="s">
        <v>17</v>
      </c>
      <c r="H12" s="156" t="s">
        <v>18</v>
      </c>
      <c r="I12" s="156" t="s">
        <v>19</v>
      </c>
      <c r="J12" s="156" t="s">
        <v>20</v>
      </c>
      <c r="K12" s="156" t="s">
        <v>21</v>
      </c>
      <c r="L12" s="156" t="s">
        <v>22</v>
      </c>
      <c r="M12" s="156" t="s">
        <v>23</v>
      </c>
      <c r="N12" s="156" t="s">
        <v>24</v>
      </c>
      <c r="O12" s="156" t="s">
        <v>25</v>
      </c>
      <c r="P12" s="156" t="s">
        <v>26</v>
      </c>
      <c r="Q12" s="174" t="s">
        <v>118</v>
      </c>
      <c r="R12" s="175"/>
      <c r="S12" s="178" t="s">
        <v>128</v>
      </c>
      <c r="T12" s="179"/>
      <c r="U12"/>
      <c r="V12" s="125"/>
    </row>
    <row r="13" spans="1:22" ht="18.75" customHeight="1">
      <c r="A13" s="156"/>
      <c r="B13" s="157"/>
      <c r="C13" s="158"/>
      <c r="D13" s="158"/>
      <c r="E13" s="156"/>
      <c r="F13" s="156"/>
      <c r="G13" s="156"/>
      <c r="H13" s="156"/>
      <c r="I13" s="156"/>
      <c r="J13" s="156"/>
      <c r="K13" s="156"/>
      <c r="L13" s="156"/>
      <c r="M13" s="156"/>
      <c r="N13" s="156"/>
      <c r="O13" s="156"/>
      <c r="P13" s="156"/>
      <c r="Q13" s="176"/>
      <c r="R13" s="177"/>
      <c r="S13" s="180"/>
      <c r="T13" s="181"/>
      <c r="U13"/>
      <c r="V13" s="8"/>
    </row>
    <row r="14" spans="1:22" ht="41.25" customHeight="1">
      <c r="A14" s="159" t="s">
        <v>136</v>
      </c>
      <c r="B14" s="160"/>
      <c r="C14" s="160"/>
      <c r="D14" s="160"/>
      <c r="E14" s="160"/>
      <c r="F14" s="160"/>
      <c r="G14" s="160"/>
      <c r="H14" s="160"/>
      <c r="I14" s="160"/>
      <c r="J14" s="160"/>
      <c r="K14" s="160"/>
      <c r="L14" s="160"/>
      <c r="M14" s="160"/>
      <c r="N14" s="160"/>
      <c r="O14" s="160"/>
      <c r="P14" s="160"/>
      <c r="Q14" s="160"/>
      <c r="R14" s="160"/>
      <c r="S14" s="160"/>
      <c r="T14" s="161"/>
      <c r="U14"/>
      <c r="V14" s="8"/>
    </row>
    <row r="15" spans="1:22" s="8" customFormat="1" ht="54" customHeight="1">
      <c r="A15" s="162">
        <v>1</v>
      </c>
      <c r="B15" s="164" t="s">
        <v>123</v>
      </c>
      <c r="C15" s="122" t="s">
        <v>40</v>
      </c>
      <c r="D15" s="39" t="s">
        <v>90</v>
      </c>
      <c r="E15" s="113">
        <v>5513723.5700000003</v>
      </c>
      <c r="F15" s="113">
        <v>4614385.2699999977</v>
      </c>
      <c r="G15" s="113">
        <v>4590439.2699999977</v>
      </c>
      <c r="H15" s="113">
        <v>4585336.7699999977</v>
      </c>
      <c r="I15" s="113">
        <v>4830170.7699999977</v>
      </c>
      <c r="J15" s="113">
        <v>4903916.2699999977</v>
      </c>
      <c r="K15" s="113">
        <v>4636444.5699999975</v>
      </c>
      <c r="L15" s="113">
        <v>4999285.4399999976</v>
      </c>
      <c r="M15" s="113">
        <v>4590405.0699999975</v>
      </c>
      <c r="N15" s="113">
        <v>4587008.6399999987</v>
      </c>
      <c r="O15" s="113">
        <v>4587441.9099999974</v>
      </c>
      <c r="P15" s="113">
        <v>6347900.21</v>
      </c>
      <c r="Q15" s="166">
        <f>SUM(E15:P15)</f>
        <v>58786457.759999983</v>
      </c>
      <c r="R15" s="167"/>
      <c r="S15" s="168"/>
      <c r="T15" s="169"/>
      <c r="U15" s="7"/>
    </row>
    <row r="16" spans="1:22" s="8" customFormat="1" ht="54" customHeight="1">
      <c r="A16" s="163"/>
      <c r="B16" s="165"/>
      <c r="C16" s="129" t="s">
        <v>32</v>
      </c>
      <c r="D16" s="41"/>
      <c r="E16" s="66"/>
      <c r="F16" s="66"/>
      <c r="G16" s="66"/>
      <c r="H16" s="66"/>
      <c r="I16" s="66"/>
      <c r="J16" s="66"/>
      <c r="K16" s="66"/>
      <c r="L16" s="66"/>
      <c r="M16" s="66"/>
      <c r="N16" s="66"/>
      <c r="O16" s="66"/>
      <c r="P16" s="66"/>
      <c r="Q16" s="172"/>
      <c r="R16" s="173"/>
      <c r="S16" s="170"/>
      <c r="T16" s="171"/>
      <c r="U16" s="7"/>
    </row>
    <row r="17" spans="1:22" s="8" customFormat="1" ht="54" customHeight="1">
      <c r="A17" s="162">
        <v>2</v>
      </c>
      <c r="B17" s="164" t="s">
        <v>125</v>
      </c>
      <c r="C17" s="122" t="s">
        <v>40</v>
      </c>
      <c r="D17" s="39" t="str">
        <f>D15</f>
        <v>Infor.
pública</v>
      </c>
      <c r="E17" s="61">
        <v>17293945.949999999</v>
      </c>
      <c r="F17" s="61">
        <v>7415011.1400000006</v>
      </c>
      <c r="G17" s="61">
        <v>7013772.4800000023</v>
      </c>
      <c r="H17" s="61">
        <v>8187595.2600000035</v>
      </c>
      <c r="I17" s="61">
        <v>7765510.4200000009</v>
      </c>
      <c r="J17" s="61">
        <v>6503229.3900000025</v>
      </c>
      <c r="K17" s="61">
        <v>7075570.450000002</v>
      </c>
      <c r="L17" s="61">
        <v>6890536.8300000019</v>
      </c>
      <c r="M17" s="61">
        <v>6883861.8200000022</v>
      </c>
      <c r="N17" s="61">
        <v>6235455.8300000019</v>
      </c>
      <c r="O17" s="61">
        <v>6627268.7300000023</v>
      </c>
      <c r="P17" s="62">
        <v>13204861.130000001</v>
      </c>
      <c r="Q17" s="166">
        <f>SUM(E17:P17)</f>
        <v>101096619.43000002</v>
      </c>
      <c r="R17" s="167"/>
      <c r="S17" s="168"/>
      <c r="T17" s="169"/>
      <c r="U17" s="7"/>
    </row>
    <row r="18" spans="1:22" s="8" customFormat="1" ht="54" customHeight="1">
      <c r="A18" s="163"/>
      <c r="B18" s="165"/>
      <c r="C18" s="129" t="s">
        <v>32</v>
      </c>
      <c r="D18" s="41"/>
      <c r="E18" s="66"/>
      <c r="F18" s="66"/>
      <c r="G18" s="66"/>
      <c r="H18" s="66"/>
      <c r="I18" s="66"/>
      <c r="J18" s="66"/>
      <c r="K18" s="66"/>
      <c r="L18" s="66"/>
      <c r="M18" s="66"/>
      <c r="N18" s="66"/>
      <c r="O18" s="66"/>
      <c r="P18" s="66"/>
      <c r="Q18" s="172"/>
      <c r="R18" s="173"/>
      <c r="S18" s="170"/>
      <c r="T18" s="171"/>
      <c r="U18" s="7"/>
    </row>
    <row r="19" spans="1:22" s="8" customFormat="1" ht="54" customHeight="1">
      <c r="A19" s="162">
        <v>3</v>
      </c>
      <c r="B19" s="182" t="s">
        <v>126</v>
      </c>
      <c r="C19" s="122" t="s">
        <v>40</v>
      </c>
      <c r="D19" s="40" t="s">
        <v>31</v>
      </c>
      <c r="E19" s="61">
        <v>1274067.81</v>
      </c>
      <c r="F19" s="61">
        <v>1216227.6499999999</v>
      </c>
      <c r="G19" s="61">
        <v>1211127.6499999999</v>
      </c>
      <c r="H19" s="61">
        <v>1216227.6499999999</v>
      </c>
      <c r="I19" s="61">
        <v>1345988.65</v>
      </c>
      <c r="J19" s="61">
        <v>1250157.6499999999</v>
      </c>
      <c r="K19" s="61">
        <v>1210627.6499999997</v>
      </c>
      <c r="L19" s="61">
        <v>1299750.3199999998</v>
      </c>
      <c r="M19" s="61">
        <v>1203527.6499999997</v>
      </c>
      <c r="N19" s="61">
        <v>1134794.3199999996</v>
      </c>
      <c r="O19" s="61">
        <v>1198527.6499999997</v>
      </c>
      <c r="P19" s="61">
        <v>1630167.75</v>
      </c>
      <c r="Q19" s="166">
        <f>SUM(E19:P19)</f>
        <v>15191192.400000002</v>
      </c>
      <c r="R19" s="167"/>
      <c r="S19" s="168"/>
      <c r="T19" s="169"/>
      <c r="U19" s="7"/>
    </row>
    <row r="20" spans="1:22" s="8" customFormat="1" ht="54" customHeight="1">
      <c r="A20" s="163"/>
      <c r="B20" s="183"/>
      <c r="C20" s="129" t="s">
        <v>32</v>
      </c>
      <c r="D20" s="42"/>
      <c r="E20" s="66"/>
      <c r="F20" s="66"/>
      <c r="G20" s="66"/>
      <c r="H20" s="66"/>
      <c r="I20" s="66"/>
      <c r="J20" s="66"/>
      <c r="K20" s="66"/>
      <c r="L20" s="66"/>
      <c r="M20" s="66"/>
      <c r="N20" s="66"/>
      <c r="O20" s="66"/>
      <c r="P20" s="66"/>
      <c r="Q20" s="172"/>
      <c r="R20" s="173"/>
      <c r="S20" s="170"/>
      <c r="T20" s="171"/>
      <c r="U20" s="7"/>
    </row>
    <row r="21" spans="1:22" ht="41.25" customHeight="1">
      <c r="A21" s="159" t="s">
        <v>137</v>
      </c>
      <c r="B21" s="160"/>
      <c r="C21" s="160"/>
      <c r="D21" s="160"/>
      <c r="E21" s="160"/>
      <c r="F21" s="160"/>
      <c r="G21" s="160"/>
      <c r="H21" s="160"/>
      <c r="I21" s="160"/>
      <c r="J21" s="160"/>
      <c r="K21" s="160"/>
      <c r="L21" s="160"/>
      <c r="M21" s="160"/>
      <c r="N21" s="160"/>
      <c r="O21" s="160"/>
      <c r="P21" s="160"/>
      <c r="Q21" s="160"/>
      <c r="R21" s="160"/>
      <c r="S21" s="160"/>
      <c r="T21" s="161"/>
      <c r="U21"/>
      <c r="V21" s="8"/>
    </row>
    <row r="22" spans="1:22" s="8" customFormat="1" ht="54" customHeight="1">
      <c r="A22" s="162">
        <v>4</v>
      </c>
      <c r="B22" s="182" t="s">
        <v>124</v>
      </c>
      <c r="C22" s="122" t="s">
        <v>40</v>
      </c>
      <c r="D22" s="40" t="s">
        <v>31</v>
      </c>
      <c r="E22" s="61">
        <v>8059882.4999999963</v>
      </c>
      <c r="F22" s="61">
        <v>7816057.4999999963</v>
      </c>
      <c r="G22" s="61">
        <v>8229129.4999999963</v>
      </c>
      <c r="H22" s="61">
        <v>7761882.4999999963</v>
      </c>
      <c r="I22" s="61">
        <v>8160492.4999999963</v>
      </c>
      <c r="J22" s="61">
        <v>8156757.4999999963</v>
      </c>
      <c r="K22" s="61">
        <v>7733882.4999999963</v>
      </c>
      <c r="L22" s="61">
        <v>8626142.4999999925</v>
      </c>
      <c r="M22" s="61">
        <v>7724232.4999999963</v>
      </c>
      <c r="N22" s="61">
        <v>7689232.4999999963</v>
      </c>
      <c r="O22" s="61">
        <v>7718832.4999999963</v>
      </c>
      <c r="P22" s="62">
        <v>9394832.7799999993</v>
      </c>
      <c r="Q22" s="184">
        <f>SUM(E22:P22)</f>
        <v>97071357.279999971</v>
      </c>
      <c r="R22" s="185"/>
      <c r="S22" s="168"/>
      <c r="T22" s="169"/>
      <c r="U22" s="7"/>
    </row>
    <row r="23" spans="1:22" s="8" customFormat="1" ht="54" customHeight="1">
      <c r="A23" s="163"/>
      <c r="B23" s="183"/>
      <c r="C23" s="129" t="s">
        <v>32</v>
      </c>
      <c r="D23" s="42"/>
      <c r="E23" s="66"/>
      <c r="F23" s="66"/>
      <c r="G23" s="66"/>
      <c r="H23" s="66"/>
      <c r="I23" s="66"/>
      <c r="J23" s="66"/>
      <c r="K23" s="66"/>
      <c r="L23" s="66"/>
      <c r="M23" s="66"/>
      <c r="N23" s="66"/>
      <c r="O23" s="66"/>
      <c r="P23" s="66"/>
      <c r="Q23" s="186"/>
      <c r="R23" s="187"/>
      <c r="S23" s="170"/>
      <c r="T23" s="171"/>
      <c r="U23" s="7"/>
    </row>
    <row r="24" spans="1:22" ht="41.25" customHeight="1">
      <c r="A24" s="159" t="s">
        <v>129</v>
      </c>
      <c r="B24" s="160"/>
      <c r="C24" s="160"/>
      <c r="D24" s="160"/>
      <c r="E24" s="160"/>
      <c r="F24" s="160"/>
      <c r="G24" s="160"/>
      <c r="H24" s="160"/>
      <c r="I24" s="160"/>
      <c r="J24" s="160"/>
      <c r="K24" s="160"/>
      <c r="L24" s="160"/>
      <c r="M24" s="160"/>
      <c r="N24" s="160"/>
      <c r="O24" s="160"/>
      <c r="P24" s="160"/>
      <c r="Q24" s="160"/>
      <c r="R24" s="160"/>
      <c r="S24" s="160"/>
      <c r="T24" s="161"/>
      <c r="U24"/>
      <c r="V24" s="8"/>
    </row>
    <row r="25" spans="1:22" s="8" customFormat="1" ht="54" customHeight="1">
      <c r="A25" s="162">
        <v>5</v>
      </c>
      <c r="B25" s="164" t="s">
        <v>127</v>
      </c>
      <c r="C25" s="122" t="s">
        <v>40</v>
      </c>
      <c r="D25" s="40" t="str">
        <f>D22</f>
        <v>Monto</v>
      </c>
      <c r="E25" s="61">
        <v>45249959.770000003</v>
      </c>
      <c r="F25" s="61">
        <v>42839168.460000001</v>
      </c>
      <c r="G25" s="61">
        <v>42022693.240000002</v>
      </c>
      <c r="H25" s="61">
        <v>44035729.559999995</v>
      </c>
      <c r="I25" s="61">
        <v>43230733.530000001</v>
      </c>
      <c r="J25" s="61">
        <v>42936641.869999997</v>
      </c>
      <c r="K25" s="61">
        <v>42661048.399999999</v>
      </c>
      <c r="L25" s="61">
        <v>40947628.920000002</v>
      </c>
      <c r="M25" s="61">
        <v>42570291.969999999</v>
      </c>
      <c r="N25" s="61">
        <v>39746370.910000004</v>
      </c>
      <c r="O25" s="61">
        <v>41363838.82</v>
      </c>
      <c r="P25" s="61">
        <v>63257813.890000008</v>
      </c>
      <c r="Q25" s="188">
        <f>SUM(E25:P25)</f>
        <v>530861919.34000003</v>
      </c>
      <c r="R25" s="189"/>
      <c r="S25" s="168"/>
      <c r="T25" s="169"/>
      <c r="U25" s="7"/>
    </row>
    <row r="26" spans="1:22" s="8" customFormat="1" ht="54" customHeight="1">
      <c r="A26" s="163"/>
      <c r="B26" s="165"/>
      <c r="C26" s="129" t="s">
        <v>32</v>
      </c>
      <c r="D26" s="42"/>
      <c r="E26" s="66"/>
      <c r="F26" s="66"/>
      <c r="G26" s="66"/>
      <c r="H26" s="66"/>
      <c r="I26" s="66"/>
      <c r="J26" s="66"/>
      <c r="K26" s="66"/>
      <c r="L26" s="66"/>
      <c r="M26" s="66"/>
      <c r="N26" s="66"/>
      <c r="O26" s="66"/>
      <c r="P26" s="66"/>
      <c r="Q26" s="172"/>
      <c r="R26" s="173"/>
      <c r="S26" s="170"/>
      <c r="T26" s="171"/>
      <c r="U26" s="7"/>
    </row>
    <row r="27" spans="1:22" s="8" customFormat="1" ht="54" customHeight="1">
      <c r="A27" s="162">
        <v>6</v>
      </c>
      <c r="B27" s="164" t="s">
        <v>130</v>
      </c>
      <c r="C27" s="122" t="s">
        <v>40</v>
      </c>
      <c r="D27" s="40" t="s">
        <v>48</v>
      </c>
      <c r="E27" s="61">
        <v>17341336.110000014</v>
      </c>
      <c r="F27" s="61">
        <v>2361635.4700000011</v>
      </c>
      <c r="G27" s="61">
        <v>2327835.4700000011</v>
      </c>
      <c r="H27" s="61">
        <v>2337485.4700000011</v>
      </c>
      <c r="I27" s="61">
        <v>2373545.4700000011</v>
      </c>
      <c r="J27" s="61">
        <v>2416340.4700000011</v>
      </c>
      <c r="K27" s="61">
        <v>2328235.4700000011</v>
      </c>
      <c r="L27" s="61">
        <v>2495792.9700000007</v>
      </c>
      <c r="M27" s="61">
        <v>2329935.4700000011</v>
      </c>
      <c r="N27" s="61">
        <v>2324235.4700000011</v>
      </c>
      <c r="O27" s="61">
        <v>2326935.4700000011</v>
      </c>
      <c r="P27" s="61">
        <v>2662185.7500000005</v>
      </c>
      <c r="Q27" s="188">
        <f>SUM(E27:P27)</f>
        <v>43625499.060000025</v>
      </c>
      <c r="R27" s="189"/>
      <c r="S27" s="168"/>
      <c r="T27" s="169"/>
      <c r="U27" s="7"/>
    </row>
    <row r="28" spans="1:22" s="8" customFormat="1" ht="54" customHeight="1">
      <c r="A28" s="163"/>
      <c r="B28" s="165"/>
      <c r="C28" s="129" t="s">
        <v>32</v>
      </c>
      <c r="D28" s="42"/>
      <c r="E28" s="66"/>
      <c r="F28" s="66"/>
      <c r="G28" s="66"/>
      <c r="H28" s="66"/>
      <c r="I28" s="66"/>
      <c r="J28" s="66"/>
      <c r="K28" s="66"/>
      <c r="L28" s="66"/>
      <c r="M28" s="66"/>
      <c r="N28" s="66"/>
      <c r="O28" s="66"/>
      <c r="P28" s="66"/>
      <c r="Q28" s="172"/>
      <c r="R28" s="173"/>
      <c r="S28" s="170"/>
      <c r="T28" s="171"/>
      <c r="U28" s="7"/>
    </row>
    <row r="29" spans="1:22" s="8" customFormat="1" ht="54" customHeight="1">
      <c r="A29" s="190" t="s">
        <v>138</v>
      </c>
      <c r="B29" s="190"/>
      <c r="C29" s="115" t="s">
        <v>40</v>
      </c>
      <c r="D29" s="115" t="s">
        <v>42</v>
      </c>
      <c r="E29" s="116">
        <f>SUM(E15,E17,E19,E22,E25,E27)</f>
        <v>94732915.710000008</v>
      </c>
      <c r="F29" s="116">
        <f t="shared" ref="F29:P29" si="0">SUM(F15,F17,F19,F22,F25,F27)</f>
        <v>66262485.489999995</v>
      </c>
      <c r="G29" s="116">
        <f t="shared" si="0"/>
        <v>65394997.609999999</v>
      </c>
      <c r="H29" s="116">
        <f t="shared" si="0"/>
        <v>68124257.209999993</v>
      </c>
      <c r="I29" s="116">
        <f t="shared" si="0"/>
        <v>67706441.340000004</v>
      </c>
      <c r="J29" s="116">
        <f t="shared" si="0"/>
        <v>66167043.149999991</v>
      </c>
      <c r="K29" s="116">
        <f t="shared" si="0"/>
        <v>65645809.039999992</v>
      </c>
      <c r="L29" s="116">
        <f t="shared" si="0"/>
        <v>65259136.979999989</v>
      </c>
      <c r="M29" s="116">
        <f t="shared" si="0"/>
        <v>65302254.479999997</v>
      </c>
      <c r="N29" s="116">
        <f t="shared" si="0"/>
        <v>61717097.670000002</v>
      </c>
      <c r="O29" s="116">
        <f t="shared" si="0"/>
        <v>63822845.079999998</v>
      </c>
      <c r="P29" s="116">
        <f t="shared" si="0"/>
        <v>96497761.510000005</v>
      </c>
      <c r="Q29" s="192">
        <f>SUM(Q15,Q17,Q19,Q22,Q25,Q27)</f>
        <v>846633045.2700001</v>
      </c>
      <c r="R29" s="193"/>
      <c r="S29" s="168"/>
      <c r="T29" s="169"/>
      <c r="U29" s="7"/>
    </row>
    <row r="30" spans="1:22" s="8" customFormat="1" ht="54" customHeight="1">
      <c r="A30" s="191"/>
      <c r="B30" s="191"/>
      <c r="C30" s="117" t="s">
        <v>86</v>
      </c>
      <c r="D30" s="117" t="s">
        <v>42</v>
      </c>
      <c r="E30" s="118"/>
      <c r="F30" s="118"/>
      <c r="G30" s="118"/>
      <c r="H30" s="118"/>
      <c r="I30" s="118"/>
      <c r="J30" s="118"/>
      <c r="K30" s="118"/>
      <c r="L30" s="118"/>
      <c r="M30" s="118"/>
      <c r="N30" s="118"/>
      <c r="O30" s="118"/>
      <c r="P30" s="118"/>
      <c r="Q30" s="121"/>
      <c r="R30" s="121"/>
      <c r="S30" s="170"/>
      <c r="T30" s="171"/>
      <c r="U30" s="7"/>
    </row>
    <row r="31" spans="1:22" s="8" customFormat="1" ht="74.25" customHeight="1">
      <c r="A31" s="198" t="s">
        <v>142</v>
      </c>
      <c r="B31" s="199"/>
      <c r="C31" s="199"/>
      <c r="D31" s="199"/>
      <c r="E31" s="199"/>
      <c r="F31" s="199"/>
      <c r="G31" s="199"/>
      <c r="H31" s="199"/>
      <c r="I31" s="199"/>
      <c r="J31" s="199"/>
      <c r="K31" s="199"/>
      <c r="L31" s="199"/>
      <c r="M31" s="199"/>
      <c r="N31" s="199"/>
      <c r="O31" s="199"/>
      <c r="P31" s="199"/>
      <c r="Q31" s="199"/>
      <c r="R31" s="199"/>
      <c r="S31" s="199"/>
      <c r="T31" s="200"/>
      <c r="U31" s="7"/>
    </row>
    <row r="32" spans="1:22" s="8" customFormat="1" ht="69.75" customHeight="1">
      <c r="A32" s="201">
        <v>7</v>
      </c>
      <c r="B32" s="202" t="s">
        <v>131</v>
      </c>
      <c r="C32" s="128" t="s">
        <v>40</v>
      </c>
      <c r="D32" s="119" t="str">
        <f>D25</f>
        <v>Monto</v>
      </c>
      <c r="E32" s="120">
        <v>7456150.3200000003</v>
      </c>
      <c r="F32" s="120">
        <v>0</v>
      </c>
      <c r="G32" s="120">
        <v>0</v>
      </c>
      <c r="H32" s="120">
        <v>0</v>
      </c>
      <c r="I32" s="120">
        <v>0</v>
      </c>
      <c r="J32" s="120">
        <v>0</v>
      </c>
      <c r="K32" s="120">
        <v>1242691.72</v>
      </c>
      <c r="L32" s="120">
        <v>0</v>
      </c>
      <c r="M32" s="120">
        <v>1242691.72</v>
      </c>
      <c r="N32" s="120">
        <v>0</v>
      </c>
      <c r="O32" s="120">
        <v>932018.79</v>
      </c>
      <c r="P32" s="120">
        <v>7766823.25</v>
      </c>
      <c r="Q32" s="203">
        <f>SUM(E32:P32)</f>
        <v>18640375.800000001</v>
      </c>
      <c r="R32" s="204"/>
      <c r="S32" s="205"/>
      <c r="T32" s="206"/>
      <c r="U32" s="7"/>
    </row>
    <row r="33" spans="1:22" s="8" customFormat="1" ht="53.25" customHeight="1">
      <c r="A33" s="163"/>
      <c r="B33" s="183"/>
      <c r="C33" s="129" t="s">
        <v>32</v>
      </c>
      <c r="D33" s="42"/>
      <c r="E33" s="66"/>
      <c r="F33" s="66"/>
      <c r="G33" s="66"/>
      <c r="H33" s="66"/>
      <c r="I33" s="66"/>
      <c r="J33" s="66"/>
      <c r="K33" s="66"/>
      <c r="L33" s="66"/>
      <c r="M33" s="66"/>
      <c r="N33" s="66"/>
      <c r="O33" s="66"/>
      <c r="P33" s="66"/>
      <c r="Q33" s="172"/>
      <c r="R33" s="173"/>
      <c r="S33" s="207"/>
      <c r="T33" s="208"/>
      <c r="U33" s="7"/>
    </row>
    <row r="34" spans="1:22" s="8" customFormat="1" ht="52.5" customHeight="1">
      <c r="A34" s="151" t="s">
        <v>105</v>
      </c>
      <c r="B34" s="152"/>
      <c r="C34" s="152"/>
      <c r="D34" s="152"/>
      <c r="E34" s="152"/>
      <c r="F34" s="152"/>
      <c r="G34" s="152"/>
      <c r="H34" s="152"/>
      <c r="I34" s="152"/>
      <c r="J34" s="152"/>
      <c r="K34" s="152"/>
      <c r="L34" s="152"/>
      <c r="M34" s="152"/>
      <c r="N34" s="152"/>
      <c r="O34" s="152"/>
      <c r="P34" s="152"/>
      <c r="Q34" s="152"/>
      <c r="R34" s="152"/>
      <c r="S34" s="152"/>
      <c r="T34" s="152"/>
      <c r="U34" s="7"/>
    </row>
    <row r="35" spans="1:22" s="8" customFormat="1" ht="66.75" customHeight="1">
      <c r="A35" s="194" t="s">
        <v>139</v>
      </c>
      <c r="B35" s="194"/>
      <c r="C35" s="194"/>
      <c r="D35" s="194"/>
      <c r="E35" s="194"/>
      <c r="F35" s="194"/>
      <c r="G35" s="194"/>
      <c r="H35" s="194"/>
      <c r="I35" s="194"/>
      <c r="J35" s="194"/>
      <c r="K35" s="194"/>
      <c r="L35" s="194"/>
      <c r="M35" s="194"/>
      <c r="N35" s="194"/>
      <c r="O35" s="194"/>
      <c r="P35" s="194"/>
      <c r="Q35" s="194"/>
      <c r="R35" s="194"/>
      <c r="S35" s="194"/>
      <c r="T35" s="194"/>
      <c r="U35" s="7"/>
    </row>
    <row r="36" spans="1:22" s="8" customFormat="1" ht="33.75" customHeight="1">
      <c r="A36" s="195" t="s">
        <v>1</v>
      </c>
      <c r="B36" s="195"/>
      <c r="C36" s="195"/>
      <c r="D36" s="195"/>
      <c r="E36" s="195"/>
      <c r="F36" s="195"/>
      <c r="G36" s="195"/>
      <c r="H36" s="195"/>
      <c r="I36" s="195"/>
      <c r="J36" s="195"/>
      <c r="K36" s="195" t="s">
        <v>117</v>
      </c>
      <c r="L36" s="195"/>
      <c r="M36" s="195"/>
      <c r="N36" s="195"/>
      <c r="O36" s="195"/>
      <c r="P36" s="195"/>
      <c r="Q36" s="195"/>
      <c r="R36" s="195"/>
      <c r="S36" s="195"/>
      <c r="T36" s="195"/>
      <c r="U36" s="7"/>
    </row>
    <row r="37" spans="1:22" s="8" customFormat="1" ht="46.5" customHeight="1">
      <c r="A37" s="196" t="s">
        <v>106</v>
      </c>
      <c r="B37" s="196"/>
      <c r="C37" s="196"/>
      <c r="D37" s="196"/>
      <c r="E37" s="196"/>
      <c r="F37" s="196"/>
      <c r="G37" s="196"/>
      <c r="H37" s="196"/>
      <c r="I37" s="196"/>
      <c r="J37" s="196"/>
      <c r="K37" s="197" t="s">
        <v>37</v>
      </c>
      <c r="L37" s="197"/>
      <c r="M37" s="197"/>
      <c r="N37" s="197"/>
      <c r="O37" s="197"/>
      <c r="P37" s="197"/>
      <c r="Q37" s="197"/>
      <c r="R37" s="197"/>
      <c r="S37" s="197"/>
      <c r="T37" s="197"/>
      <c r="U37" s="7"/>
    </row>
    <row r="38" spans="1:22" s="8" customFormat="1" ht="22.5" hidden="1" customHeight="1">
      <c r="A38" s="146" t="s">
        <v>2</v>
      </c>
      <c r="B38" s="146"/>
      <c r="C38" s="146"/>
      <c r="D38" s="146" t="s">
        <v>47</v>
      </c>
      <c r="E38" s="146"/>
      <c r="F38" s="146"/>
      <c r="G38" s="146"/>
      <c r="H38" s="146"/>
      <c r="I38" s="146"/>
      <c r="J38" s="146"/>
      <c r="K38" s="146"/>
      <c r="L38" s="146"/>
      <c r="M38" s="146"/>
      <c r="N38" s="146"/>
      <c r="O38" s="146"/>
      <c r="P38" s="146"/>
      <c r="Q38" s="146"/>
      <c r="R38" s="146"/>
      <c r="S38" s="146"/>
      <c r="T38" s="146"/>
      <c r="U38" s="7"/>
    </row>
    <row r="39" spans="1:22" s="8" customFormat="1" ht="287.25" hidden="1" customHeight="1">
      <c r="A39" s="144" t="s">
        <v>93</v>
      </c>
      <c r="B39" s="144"/>
      <c r="C39" s="144"/>
      <c r="D39" s="145" t="s">
        <v>94</v>
      </c>
      <c r="E39" s="145"/>
      <c r="F39" s="145"/>
      <c r="G39" s="145"/>
      <c r="H39" s="145"/>
      <c r="I39" s="145"/>
      <c r="J39" s="145"/>
      <c r="K39" s="145"/>
      <c r="L39" s="145"/>
      <c r="M39" s="145"/>
      <c r="N39" s="145"/>
      <c r="O39" s="145"/>
      <c r="P39" s="145"/>
      <c r="Q39" s="145"/>
      <c r="R39" s="145"/>
      <c r="S39" s="145"/>
      <c r="T39" s="145"/>
      <c r="U39" s="7"/>
    </row>
    <row r="40" spans="1:22" s="8" customFormat="1" ht="22.5" hidden="1" customHeight="1">
      <c r="A40" s="146" t="s">
        <v>3</v>
      </c>
      <c r="B40" s="146"/>
      <c r="C40" s="146"/>
      <c r="D40" s="146"/>
      <c r="E40" s="146"/>
      <c r="F40" s="146"/>
      <c r="G40" s="146"/>
      <c r="H40" s="146"/>
      <c r="I40" s="146"/>
      <c r="J40" s="146"/>
      <c r="K40" s="146"/>
      <c r="L40" s="146"/>
      <c r="M40" s="146"/>
      <c r="N40" s="146"/>
      <c r="O40" s="146"/>
      <c r="P40" s="146"/>
      <c r="Q40" s="146"/>
      <c r="R40" s="146"/>
      <c r="S40" s="146"/>
      <c r="T40" s="146"/>
      <c r="U40" s="7"/>
    </row>
    <row r="41" spans="1:22" s="8" customFormat="1" ht="22.5" hidden="1" customHeight="1">
      <c r="A41" s="147" t="s">
        <v>4</v>
      </c>
      <c r="B41" s="147"/>
      <c r="C41" s="147"/>
      <c r="D41" s="147"/>
      <c r="E41" s="147" t="s">
        <v>5</v>
      </c>
      <c r="F41" s="147"/>
      <c r="G41" s="147"/>
      <c r="H41" s="147"/>
      <c r="I41" s="147" t="s">
        <v>6</v>
      </c>
      <c r="J41" s="147"/>
      <c r="K41" s="147"/>
      <c r="L41" s="147"/>
      <c r="M41" s="147"/>
      <c r="N41" s="147"/>
      <c r="O41" s="147"/>
      <c r="P41" s="147"/>
      <c r="Q41" s="147" t="s">
        <v>7</v>
      </c>
      <c r="R41" s="147"/>
      <c r="S41" s="147"/>
      <c r="T41" s="147"/>
      <c r="U41" s="7"/>
    </row>
    <row r="42" spans="1:22" s="8" customFormat="1" ht="22.5" hidden="1" customHeight="1">
      <c r="A42" s="154" t="s">
        <v>8</v>
      </c>
      <c r="B42" s="154"/>
      <c r="C42" s="154"/>
      <c r="D42" s="154"/>
      <c r="E42" s="155" t="s">
        <v>9</v>
      </c>
      <c r="F42" s="155"/>
      <c r="G42" s="155"/>
      <c r="H42" s="155"/>
      <c r="I42" s="154" t="s">
        <v>10</v>
      </c>
      <c r="J42" s="154"/>
      <c r="K42" s="154"/>
      <c r="L42" s="154"/>
      <c r="M42" s="154"/>
      <c r="N42" s="154"/>
      <c r="O42" s="154"/>
      <c r="P42" s="154"/>
      <c r="Q42" s="154" t="s">
        <v>11</v>
      </c>
      <c r="R42" s="154"/>
      <c r="S42" s="154"/>
      <c r="T42" s="154"/>
      <c r="U42" s="7"/>
    </row>
    <row r="43" spans="1:22" ht="18.75" customHeight="1">
      <c r="A43" s="156" t="s">
        <v>119</v>
      </c>
      <c r="B43" s="157" t="s">
        <v>115</v>
      </c>
      <c r="C43" s="158" t="s">
        <v>13</v>
      </c>
      <c r="D43" s="158" t="s">
        <v>14</v>
      </c>
      <c r="E43" s="156" t="s">
        <v>15</v>
      </c>
      <c r="F43" s="156" t="s">
        <v>16</v>
      </c>
      <c r="G43" s="156" t="s">
        <v>17</v>
      </c>
      <c r="H43" s="156" t="s">
        <v>18</v>
      </c>
      <c r="I43" s="156" t="s">
        <v>19</v>
      </c>
      <c r="J43" s="156" t="s">
        <v>20</v>
      </c>
      <c r="K43" s="156" t="s">
        <v>21</v>
      </c>
      <c r="L43" s="156" t="s">
        <v>22</v>
      </c>
      <c r="M43" s="156" t="s">
        <v>23</v>
      </c>
      <c r="N43" s="156" t="s">
        <v>24</v>
      </c>
      <c r="O43" s="156" t="s">
        <v>25</v>
      </c>
      <c r="P43" s="156" t="s">
        <v>26</v>
      </c>
      <c r="Q43" s="209" t="s">
        <v>114</v>
      </c>
      <c r="R43" s="157" t="s">
        <v>118</v>
      </c>
      <c r="S43" s="156" t="s">
        <v>28</v>
      </c>
      <c r="T43" s="156"/>
      <c r="U43"/>
      <c r="V43" s="125"/>
    </row>
    <row r="44" spans="1:22" ht="18.75" customHeight="1">
      <c r="A44" s="156"/>
      <c r="B44" s="157"/>
      <c r="C44" s="158"/>
      <c r="D44" s="158"/>
      <c r="E44" s="156"/>
      <c r="F44" s="156"/>
      <c r="G44" s="156"/>
      <c r="H44" s="156"/>
      <c r="I44" s="156"/>
      <c r="J44" s="156"/>
      <c r="K44" s="156"/>
      <c r="L44" s="156"/>
      <c r="M44" s="156"/>
      <c r="N44" s="156"/>
      <c r="O44" s="156"/>
      <c r="P44" s="156"/>
      <c r="Q44" s="209"/>
      <c r="R44" s="157"/>
      <c r="S44" s="124" t="s">
        <v>29</v>
      </c>
      <c r="T44" s="124" t="s">
        <v>30</v>
      </c>
      <c r="U44"/>
      <c r="V44" s="8"/>
    </row>
    <row r="45" spans="1:22" s="8" customFormat="1" ht="59.25" customHeight="1">
      <c r="A45" s="210">
        <v>1</v>
      </c>
      <c r="B45" s="211" t="s">
        <v>143</v>
      </c>
      <c r="C45" s="212" t="s">
        <v>40</v>
      </c>
      <c r="D45" s="39" t="s">
        <v>90</v>
      </c>
      <c r="E45" s="61">
        <v>10</v>
      </c>
      <c r="F45" s="61">
        <v>10</v>
      </c>
      <c r="G45" s="61">
        <v>10</v>
      </c>
      <c r="H45" s="61">
        <v>10</v>
      </c>
      <c r="I45" s="61">
        <v>10</v>
      </c>
      <c r="J45" s="61">
        <v>10</v>
      </c>
      <c r="K45" s="61">
        <v>10</v>
      </c>
      <c r="L45" s="61">
        <v>10</v>
      </c>
      <c r="M45" s="61">
        <v>10</v>
      </c>
      <c r="N45" s="61">
        <v>10</v>
      </c>
      <c r="O45" s="61">
        <v>10</v>
      </c>
      <c r="P45" s="61">
        <v>10</v>
      </c>
      <c r="Q45" s="213" t="s">
        <v>120</v>
      </c>
      <c r="R45" s="61">
        <f t="shared" ref="R45:R68" si="1">SUM(E45:P45)</f>
        <v>120</v>
      </c>
      <c r="S45" s="215" t="s">
        <v>38</v>
      </c>
      <c r="T45" s="215" t="s">
        <v>39</v>
      </c>
      <c r="U45" s="7"/>
    </row>
    <row r="46" spans="1:22" s="8" customFormat="1" ht="68.25" customHeight="1">
      <c r="A46" s="210"/>
      <c r="B46" s="211"/>
      <c r="C46" s="212"/>
      <c r="D46" s="40" t="s">
        <v>31</v>
      </c>
      <c r="E46" s="61">
        <v>2201089.6599999992</v>
      </c>
      <c r="F46" s="61">
        <v>2132089.6599999992</v>
      </c>
      <c r="G46" s="61">
        <v>2129089.6599999992</v>
      </c>
      <c r="H46" s="61">
        <v>2128089.6599999992</v>
      </c>
      <c r="I46" s="61">
        <v>2214599.6599999992</v>
      </c>
      <c r="J46" s="61">
        <v>2189664.6599999992</v>
      </c>
      <c r="K46" s="61">
        <v>2158089.6599999992</v>
      </c>
      <c r="L46" s="61">
        <v>2286421.3299999991</v>
      </c>
      <c r="M46" s="61">
        <v>2129089.6599999992</v>
      </c>
      <c r="N46" s="61">
        <v>2133256.3299999991</v>
      </c>
      <c r="O46" s="61">
        <v>2129089.6599999992</v>
      </c>
      <c r="P46" s="61">
        <v>2759756.3999999994</v>
      </c>
      <c r="Q46" s="214"/>
      <c r="R46" s="107">
        <f t="shared" si="1"/>
        <v>26590325.999999993</v>
      </c>
      <c r="S46" s="215"/>
      <c r="T46" s="215"/>
      <c r="U46" s="7"/>
    </row>
    <row r="47" spans="1:22" s="8" customFormat="1" ht="68.25" customHeight="1">
      <c r="A47" s="210"/>
      <c r="B47" s="211"/>
      <c r="C47" s="216" t="s">
        <v>32</v>
      </c>
      <c r="D47" s="41" t="str">
        <f>D45</f>
        <v>Infor.
pública</v>
      </c>
      <c r="E47" s="66"/>
      <c r="F47" s="66"/>
      <c r="G47" s="66"/>
      <c r="H47" s="66"/>
      <c r="I47" s="66"/>
      <c r="J47" s="66"/>
      <c r="K47" s="66"/>
      <c r="L47" s="66"/>
      <c r="M47" s="66"/>
      <c r="N47" s="66"/>
      <c r="O47" s="66"/>
      <c r="P47" s="66"/>
      <c r="Q47" s="217" t="s">
        <v>121</v>
      </c>
      <c r="R47" s="66">
        <f t="shared" si="1"/>
        <v>0</v>
      </c>
      <c r="S47" s="219">
        <f>R47/R45</f>
        <v>0</v>
      </c>
      <c r="T47" s="219">
        <f>R48/R46</f>
        <v>0</v>
      </c>
      <c r="U47" s="7"/>
    </row>
    <row r="48" spans="1:22" s="8" customFormat="1" ht="64.5" customHeight="1">
      <c r="A48" s="210"/>
      <c r="B48" s="211"/>
      <c r="C48" s="216"/>
      <c r="D48" s="42" t="str">
        <f>D46</f>
        <v>Monto</v>
      </c>
      <c r="E48" s="67"/>
      <c r="F48" s="67"/>
      <c r="G48" s="67"/>
      <c r="H48" s="67"/>
      <c r="I48" s="67"/>
      <c r="J48" s="67"/>
      <c r="K48" s="67"/>
      <c r="L48" s="67"/>
      <c r="M48" s="67"/>
      <c r="N48" s="67"/>
      <c r="O48" s="67"/>
      <c r="P48" s="67"/>
      <c r="Q48" s="218"/>
      <c r="R48" s="64">
        <f t="shared" si="1"/>
        <v>0</v>
      </c>
      <c r="S48" s="219"/>
      <c r="T48" s="219"/>
      <c r="U48" s="7"/>
    </row>
    <row r="49" spans="1:21" s="8" customFormat="1" ht="62.25" customHeight="1">
      <c r="A49" s="210">
        <v>2</v>
      </c>
      <c r="B49" s="211" t="s">
        <v>144</v>
      </c>
      <c r="C49" s="212" t="s">
        <v>40</v>
      </c>
      <c r="D49" s="40" t="s">
        <v>48</v>
      </c>
      <c r="E49" s="61">
        <v>15</v>
      </c>
      <c r="F49" s="61">
        <v>15</v>
      </c>
      <c r="G49" s="61">
        <v>15</v>
      </c>
      <c r="H49" s="61">
        <v>15</v>
      </c>
      <c r="I49" s="61">
        <v>15</v>
      </c>
      <c r="J49" s="61">
        <v>15</v>
      </c>
      <c r="K49" s="61">
        <v>15</v>
      </c>
      <c r="L49" s="61">
        <v>15</v>
      </c>
      <c r="M49" s="61">
        <v>15</v>
      </c>
      <c r="N49" s="61">
        <v>15</v>
      </c>
      <c r="O49" s="61">
        <v>15</v>
      </c>
      <c r="P49" s="61">
        <v>15</v>
      </c>
      <c r="Q49" s="213" t="s">
        <v>120</v>
      </c>
      <c r="R49" s="61">
        <f t="shared" si="1"/>
        <v>180</v>
      </c>
      <c r="S49" s="215" t="s">
        <v>38</v>
      </c>
      <c r="T49" s="215" t="s">
        <v>39</v>
      </c>
      <c r="U49" s="7"/>
    </row>
    <row r="50" spans="1:21" s="8" customFormat="1" ht="69.75" customHeight="1">
      <c r="A50" s="210"/>
      <c r="B50" s="211"/>
      <c r="C50" s="212"/>
      <c r="D50" s="40" t="s">
        <v>31</v>
      </c>
      <c r="E50" s="62">
        <v>219661.75999999995</v>
      </c>
      <c r="F50" s="62">
        <v>224011.75999999995</v>
      </c>
      <c r="G50" s="62">
        <v>219011.75999999995</v>
      </c>
      <c r="H50" s="62">
        <v>219511.75999999995</v>
      </c>
      <c r="I50" s="62">
        <v>239736.75999999995</v>
      </c>
      <c r="J50" s="62">
        <v>223301.75999999995</v>
      </c>
      <c r="K50" s="102">
        <v>219511.75999999995</v>
      </c>
      <c r="L50" s="102">
        <v>241091.75999999995</v>
      </c>
      <c r="M50" s="102">
        <v>219011.75999999995</v>
      </c>
      <c r="N50" s="102">
        <v>219511.75999999995</v>
      </c>
      <c r="O50" s="102">
        <v>219011.75999999995</v>
      </c>
      <c r="P50" s="102">
        <v>290011.65000000002</v>
      </c>
      <c r="Q50" s="214"/>
      <c r="R50" s="107">
        <f t="shared" si="1"/>
        <v>2753386.0099999993</v>
      </c>
      <c r="S50" s="215"/>
      <c r="T50" s="215"/>
      <c r="U50" s="7"/>
    </row>
    <row r="51" spans="1:21" s="8" customFormat="1" ht="78" customHeight="1">
      <c r="A51" s="210"/>
      <c r="B51" s="211"/>
      <c r="C51" s="216" t="s">
        <v>32</v>
      </c>
      <c r="D51" s="42" t="str">
        <f>D49</f>
        <v>Agenda</v>
      </c>
      <c r="E51" s="66"/>
      <c r="F51" s="66"/>
      <c r="G51" s="66"/>
      <c r="H51" s="66"/>
      <c r="I51" s="66"/>
      <c r="J51" s="66"/>
      <c r="K51" s="66"/>
      <c r="L51" s="66"/>
      <c r="M51" s="66"/>
      <c r="N51" s="66"/>
      <c r="O51" s="66"/>
      <c r="P51" s="66"/>
      <c r="Q51" s="217" t="s">
        <v>121</v>
      </c>
      <c r="R51" s="66">
        <f t="shared" si="1"/>
        <v>0</v>
      </c>
      <c r="S51" s="219">
        <f t="shared" ref="S51" si="2">R51/R49</f>
        <v>0</v>
      </c>
      <c r="T51" s="219">
        <f t="shared" ref="T51" si="3">R52/R50</f>
        <v>0</v>
      </c>
      <c r="U51" s="7"/>
    </row>
    <row r="52" spans="1:21" s="8" customFormat="1" ht="117" customHeight="1">
      <c r="A52" s="210"/>
      <c r="B52" s="211"/>
      <c r="C52" s="216"/>
      <c r="D52" s="42" t="str">
        <f>D50</f>
        <v>Monto</v>
      </c>
      <c r="E52" s="67"/>
      <c r="F52" s="67"/>
      <c r="G52" s="67"/>
      <c r="H52" s="67"/>
      <c r="I52" s="103"/>
      <c r="J52" s="67"/>
      <c r="K52" s="67"/>
      <c r="L52" s="67"/>
      <c r="M52" s="67"/>
      <c r="N52" s="67"/>
      <c r="O52" s="67"/>
      <c r="P52" s="67"/>
      <c r="Q52" s="218"/>
      <c r="R52" s="64">
        <f t="shared" si="1"/>
        <v>0</v>
      </c>
      <c r="S52" s="219"/>
      <c r="T52" s="219"/>
      <c r="U52" s="7"/>
    </row>
    <row r="53" spans="1:21" s="8" customFormat="1" ht="94.5" customHeight="1">
      <c r="A53" s="210">
        <v>3</v>
      </c>
      <c r="B53" s="211" t="s">
        <v>145</v>
      </c>
      <c r="C53" s="212" t="s">
        <v>40</v>
      </c>
      <c r="D53" s="40" t="s">
        <v>49</v>
      </c>
      <c r="E53" s="61">
        <v>13</v>
      </c>
      <c r="F53" s="61">
        <v>12</v>
      </c>
      <c r="G53" s="61">
        <v>12</v>
      </c>
      <c r="H53" s="61">
        <v>13</v>
      </c>
      <c r="I53" s="61">
        <v>12</v>
      </c>
      <c r="J53" s="61">
        <v>12</v>
      </c>
      <c r="K53" s="61">
        <v>13</v>
      </c>
      <c r="L53" s="61">
        <v>13</v>
      </c>
      <c r="M53" s="61">
        <v>13</v>
      </c>
      <c r="N53" s="61">
        <v>13</v>
      </c>
      <c r="O53" s="61">
        <v>12</v>
      </c>
      <c r="P53" s="61">
        <v>12</v>
      </c>
      <c r="Q53" s="213" t="s">
        <v>120</v>
      </c>
      <c r="R53" s="61">
        <f t="shared" si="1"/>
        <v>150</v>
      </c>
      <c r="S53" s="215" t="s">
        <v>38</v>
      </c>
      <c r="T53" s="215" t="s">
        <v>39</v>
      </c>
      <c r="U53" s="7"/>
    </row>
    <row r="54" spans="1:21" s="8" customFormat="1" ht="88.5" customHeight="1">
      <c r="A54" s="210"/>
      <c r="B54" s="211"/>
      <c r="C54" s="212"/>
      <c r="D54" s="40" t="s">
        <v>31</v>
      </c>
      <c r="E54" s="62">
        <v>467526.80999999982</v>
      </c>
      <c r="F54" s="62">
        <v>462803.80999999982</v>
      </c>
      <c r="G54" s="62">
        <v>459447.80999999982</v>
      </c>
      <c r="H54" s="62">
        <v>453368.80999999982</v>
      </c>
      <c r="I54" s="62">
        <v>480754.30999999982</v>
      </c>
      <c r="J54" s="62">
        <v>462332.80999999982</v>
      </c>
      <c r="K54" s="62">
        <v>462447.80999999982</v>
      </c>
      <c r="L54" s="62">
        <v>492189.80999999982</v>
      </c>
      <c r="M54" s="62">
        <v>459447.80999999982</v>
      </c>
      <c r="N54" s="62">
        <v>453368.80999999982</v>
      </c>
      <c r="O54" s="62">
        <v>459447.80999999982</v>
      </c>
      <c r="P54" s="62">
        <v>558368.7699999999</v>
      </c>
      <c r="Q54" s="214"/>
      <c r="R54" s="107">
        <f t="shared" si="1"/>
        <v>5671505.179999996</v>
      </c>
      <c r="S54" s="215"/>
      <c r="T54" s="215"/>
      <c r="U54" s="7"/>
    </row>
    <row r="55" spans="1:21" s="8" customFormat="1" ht="84.75" customHeight="1">
      <c r="A55" s="210"/>
      <c r="B55" s="211"/>
      <c r="C55" s="216" t="s">
        <v>32</v>
      </c>
      <c r="D55" s="42" t="str">
        <f>D53</f>
        <v>Asuntos</v>
      </c>
      <c r="E55" s="66"/>
      <c r="F55" s="66"/>
      <c r="G55" s="66"/>
      <c r="H55" s="66"/>
      <c r="I55" s="66"/>
      <c r="J55" s="66"/>
      <c r="K55" s="66"/>
      <c r="L55" s="66"/>
      <c r="M55" s="66"/>
      <c r="N55" s="66"/>
      <c r="O55" s="66"/>
      <c r="P55" s="66"/>
      <c r="Q55" s="217" t="s">
        <v>121</v>
      </c>
      <c r="R55" s="66">
        <f t="shared" si="1"/>
        <v>0</v>
      </c>
      <c r="S55" s="219">
        <f t="shared" ref="S55" si="4">R55/R53</f>
        <v>0</v>
      </c>
      <c r="T55" s="219">
        <f t="shared" ref="T55" si="5">R56/R54</f>
        <v>0</v>
      </c>
      <c r="U55" s="7"/>
    </row>
    <row r="56" spans="1:21" s="8" customFormat="1" ht="117" customHeight="1">
      <c r="A56" s="210"/>
      <c r="B56" s="211"/>
      <c r="C56" s="216"/>
      <c r="D56" s="42" t="str">
        <f>D54</f>
        <v>Monto</v>
      </c>
      <c r="E56" s="82"/>
      <c r="F56" s="82"/>
      <c r="G56" s="82"/>
      <c r="H56" s="82"/>
      <c r="I56" s="82"/>
      <c r="J56" s="82"/>
      <c r="K56" s="103"/>
      <c r="L56" s="103"/>
      <c r="M56" s="103"/>
      <c r="N56" s="103"/>
      <c r="O56" s="103"/>
      <c r="P56" s="103"/>
      <c r="Q56" s="218"/>
      <c r="R56" s="64">
        <f t="shared" si="1"/>
        <v>0</v>
      </c>
      <c r="S56" s="219"/>
      <c r="T56" s="219"/>
      <c r="U56" s="7"/>
    </row>
    <row r="57" spans="1:21" s="8" customFormat="1" ht="71.25" customHeight="1">
      <c r="A57" s="210">
        <v>4</v>
      </c>
      <c r="B57" s="211" t="s">
        <v>146</v>
      </c>
      <c r="C57" s="212" t="s">
        <v>40</v>
      </c>
      <c r="D57" s="40" t="s">
        <v>50</v>
      </c>
      <c r="E57" s="61">
        <v>120</v>
      </c>
      <c r="F57" s="61">
        <v>120</v>
      </c>
      <c r="G57" s="61">
        <v>120</v>
      </c>
      <c r="H57" s="61">
        <v>120</v>
      </c>
      <c r="I57" s="61">
        <v>120</v>
      </c>
      <c r="J57" s="61">
        <v>120</v>
      </c>
      <c r="K57" s="61">
        <v>120</v>
      </c>
      <c r="L57" s="61">
        <v>120</v>
      </c>
      <c r="M57" s="61">
        <v>120</v>
      </c>
      <c r="N57" s="61">
        <v>120</v>
      </c>
      <c r="O57" s="61">
        <v>120</v>
      </c>
      <c r="P57" s="61">
        <v>120</v>
      </c>
      <c r="Q57" s="213" t="s">
        <v>120</v>
      </c>
      <c r="R57" s="61">
        <f t="shared" si="1"/>
        <v>1440</v>
      </c>
      <c r="S57" s="215" t="s">
        <v>38</v>
      </c>
      <c r="T57" s="215" t="s">
        <v>39</v>
      </c>
      <c r="U57" s="7"/>
    </row>
    <row r="58" spans="1:21" s="8" customFormat="1" ht="71.25" customHeight="1">
      <c r="A58" s="210"/>
      <c r="B58" s="211"/>
      <c r="C58" s="212"/>
      <c r="D58" s="40" t="s">
        <v>31</v>
      </c>
      <c r="E58" s="62">
        <v>332456.40000000002</v>
      </c>
      <c r="F58" s="62">
        <v>151456.4</v>
      </c>
      <c r="G58" s="62">
        <v>151456.4</v>
      </c>
      <c r="H58" s="62">
        <v>151456.4</v>
      </c>
      <c r="I58" s="62">
        <v>161891.4</v>
      </c>
      <c r="J58" s="62">
        <v>333456.40000000002</v>
      </c>
      <c r="K58" s="102">
        <v>151456.4</v>
      </c>
      <c r="L58" s="102">
        <v>170326.39999999999</v>
      </c>
      <c r="M58" s="102">
        <v>151456.4</v>
      </c>
      <c r="N58" s="102">
        <v>151456.4</v>
      </c>
      <c r="O58" s="102">
        <v>151456.4</v>
      </c>
      <c r="P58" s="102">
        <v>173456.32000000004</v>
      </c>
      <c r="Q58" s="214"/>
      <c r="R58" s="107">
        <f t="shared" si="1"/>
        <v>2231781.7199999997</v>
      </c>
      <c r="S58" s="215"/>
      <c r="T58" s="215"/>
      <c r="U58" s="7"/>
    </row>
    <row r="59" spans="1:21" s="8" customFormat="1" ht="93.75" customHeight="1">
      <c r="A59" s="210"/>
      <c r="B59" s="211"/>
      <c r="C59" s="216" t="s">
        <v>32</v>
      </c>
      <c r="D59" s="42" t="str">
        <f>D57</f>
        <v>Obras</v>
      </c>
      <c r="E59" s="66"/>
      <c r="F59" s="66"/>
      <c r="G59" s="66"/>
      <c r="H59" s="66"/>
      <c r="I59" s="66"/>
      <c r="J59" s="66"/>
      <c r="K59" s="66"/>
      <c r="L59" s="66"/>
      <c r="M59" s="66"/>
      <c r="N59" s="66"/>
      <c r="O59" s="66"/>
      <c r="P59" s="66"/>
      <c r="Q59" s="217" t="s">
        <v>121</v>
      </c>
      <c r="R59" s="66">
        <f t="shared" si="1"/>
        <v>0</v>
      </c>
      <c r="S59" s="219">
        <f t="shared" ref="S59" si="6">R59/R57</f>
        <v>0</v>
      </c>
      <c r="T59" s="219">
        <f t="shared" ref="T59" si="7">R60/R58</f>
        <v>0</v>
      </c>
      <c r="U59" s="7"/>
    </row>
    <row r="60" spans="1:21" s="8" customFormat="1" ht="114" customHeight="1">
      <c r="A60" s="210"/>
      <c r="B60" s="211"/>
      <c r="C60" s="216"/>
      <c r="D60" s="42" t="str">
        <f>D58</f>
        <v>Monto</v>
      </c>
      <c r="E60" s="82"/>
      <c r="F60" s="82"/>
      <c r="G60" s="82"/>
      <c r="H60" s="82"/>
      <c r="I60" s="82"/>
      <c r="J60" s="82"/>
      <c r="K60" s="103"/>
      <c r="L60" s="103"/>
      <c r="M60" s="103"/>
      <c r="N60" s="103"/>
      <c r="O60" s="103"/>
      <c r="P60" s="103"/>
      <c r="Q60" s="218"/>
      <c r="R60" s="64">
        <f t="shared" si="1"/>
        <v>0</v>
      </c>
      <c r="S60" s="219"/>
      <c r="T60" s="219"/>
      <c r="U60" s="7"/>
    </row>
    <row r="61" spans="1:21" s="8" customFormat="1" ht="77.25" customHeight="1">
      <c r="A61" s="210">
        <v>5</v>
      </c>
      <c r="B61" s="211" t="s">
        <v>147</v>
      </c>
      <c r="C61" s="212" t="s">
        <v>40</v>
      </c>
      <c r="D61" s="40" t="s">
        <v>51</v>
      </c>
      <c r="E61" s="61">
        <v>15</v>
      </c>
      <c r="F61" s="61">
        <v>18</v>
      </c>
      <c r="G61" s="61">
        <v>17</v>
      </c>
      <c r="H61" s="61">
        <v>15</v>
      </c>
      <c r="I61" s="61">
        <v>17</v>
      </c>
      <c r="J61" s="61">
        <v>20</v>
      </c>
      <c r="K61" s="61">
        <v>17</v>
      </c>
      <c r="L61" s="61">
        <v>20</v>
      </c>
      <c r="M61" s="61">
        <v>20</v>
      </c>
      <c r="N61" s="61">
        <v>15</v>
      </c>
      <c r="O61" s="61">
        <v>15</v>
      </c>
      <c r="P61" s="61">
        <v>15</v>
      </c>
      <c r="Q61" s="213" t="s">
        <v>120</v>
      </c>
      <c r="R61" s="61">
        <f t="shared" si="1"/>
        <v>204</v>
      </c>
      <c r="S61" s="215" t="s">
        <v>38</v>
      </c>
      <c r="T61" s="215" t="s">
        <v>39</v>
      </c>
      <c r="U61" s="7"/>
    </row>
    <row r="62" spans="1:21" s="8" customFormat="1" ht="74.25" customHeight="1">
      <c r="A62" s="210"/>
      <c r="B62" s="211"/>
      <c r="C62" s="212"/>
      <c r="D62" s="40" t="s">
        <v>31</v>
      </c>
      <c r="E62" s="62">
        <v>1441916.1900000002</v>
      </c>
      <c r="F62" s="62">
        <v>814153.19</v>
      </c>
      <c r="G62" s="62">
        <v>809116.19</v>
      </c>
      <c r="H62" s="62">
        <v>809053.19</v>
      </c>
      <c r="I62" s="62">
        <v>884856.18999999983</v>
      </c>
      <c r="J62" s="62">
        <v>843103.19</v>
      </c>
      <c r="K62" s="102">
        <v>808081.98999999987</v>
      </c>
      <c r="L62" s="102">
        <v>910198.98999999987</v>
      </c>
      <c r="M62" s="102">
        <v>809081.98999999987</v>
      </c>
      <c r="N62" s="102">
        <v>808853.19</v>
      </c>
      <c r="O62" s="102">
        <v>808118.83</v>
      </c>
      <c r="P62" s="102">
        <v>1564939.4100000006</v>
      </c>
      <c r="Q62" s="214"/>
      <c r="R62" s="107">
        <f t="shared" si="1"/>
        <v>11311472.539999999</v>
      </c>
      <c r="S62" s="215"/>
      <c r="T62" s="215"/>
      <c r="U62" s="7"/>
    </row>
    <row r="63" spans="1:21" s="8" customFormat="1" ht="68.25" customHeight="1">
      <c r="A63" s="210"/>
      <c r="B63" s="211"/>
      <c r="C63" s="216" t="s">
        <v>32</v>
      </c>
      <c r="D63" s="42" t="str">
        <f>D61</f>
        <v>Revisión</v>
      </c>
      <c r="E63" s="66"/>
      <c r="F63" s="66"/>
      <c r="G63" s="66"/>
      <c r="H63" s="66"/>
      <c r="I63" s="66"/>
      <c r="J63" s="66"/>
      <c r="K63" s="66"/>
      <c r="L63" s="66"/>
      <c r="M63" s="66"/>
      <c r="N63" s="66"/>
      <c r="O63" s="66"/>
      <c r="P63" s="66"/>
      <c r="Q63" s="217" t="s">
        <v>121</v>
      </c>
      <c r="R63" s="66">
        <f t="shared" si="1"/>
        <v>0</v>
      </c>
      <c r="S63" s="219">
        <f t="shared" ref="S63" si="8">R63/R61</f>
        <v>0</v>
      </c>
      <c r="T63" s="219">
        <f t="shared" ref="T63" si="9">R64/R62</f>
        <v>0</v>
      </c>
      <c r="U63" s="7"/>
    </row>
    <row r="64" spans="1:21" s="8" customFormat="1" ht="78.75" customHeight="1">
      <c r="A64" s="210"/>
      <c r="B64" s="211"/>
      <c r="C64" s="216"/>
      <c r="D64" s="42" t="str">
        <f>D62</f>
        <v>Monto</v>
      </c>
      <c r="E64" s="82"/>
      <c r="F64" s="82"/>
      <c r="G64" s="82"/>
      <c r="H64" s="82"/>
      <c r="I64" s="82"/>
      <c r="J64" s="82"/>
      <c r="K64" s="103"/>
      <c r="L64" s="103"/>
      <c r="M64" s="103"/>
      <c r="N64" s="103"/>
      <c r="O64" s="103"/>
      <c r="P64" s="103"/>
      <c r="Q64" s="218"/>
      <c r="R64" s="64">
        <f t="shared" si="1"/>
        <v>0</v>
      </c>
      <c r="S64" s="219"/>
      <c r="T64" s="219"/>
      <c r="U64" s="7"/>
    </row>
    <row r="65" spans="1:21" s="8" customFormat="1" ht="45.75" customHeight="1">
      <c r="A65" s="210">
        <v>6</v>
      </c>
      <c r="B65" s="211" t="s">
        <v>148</v>
      </c>
      <c r="C65" s="212" t="s">
        <v>40</v>
      </c>
      <c r="D65" s="39" t="s">
        <v>52</v>
      </c>
      <c r="E65" s="61">
        <v>150</v>
      </c>
      <c r="F65" s="61">
        <v>150</v>
      </c>
      <c r="G65" s="61">
        <v>150</v>
      </c>
      <c r="H65" s="61">
        <v>150</v>
      </c>
      <c r="I65" s="61">
        <v>150</v>
      </c>
      <c r="J65" s="61">
        <v>150</v>
      </c>
      <c r="K65" s="61">
        <v>150</v>
      </c>
      <c r="L65" s="61">
        <v>150</v>
      </c>
      <c r="M65" s="61">
        <v>150</v>
      </c>
      <c r="N65" s="61">
        <v>150</v>
      </c>
      <c r="O65" s="61">
        <v>150</v>
      </c>
      <c r="P65" s="61">
        <v>150</v>
      </c>
      <c r="Q65" s="213" t="s">
        <v>120</v>
      </c>
      <c r="R65" s="61">
        <f t="shared" si="1"/>
        <v>1800</v>
      </c>
      <c r="S65" s="215" t="s">
        <v>38</v>
      </c>
      <c r="T65" s="215" t="s">
        <v>39</v>
      </c>
      <c r="U65" s="7"/>
    </row>
    <row r="66" spans="1:21" s="8" customFormat="1" ht="66.75" customHeight="1">
      <c r="A66" s="210"/>
      <c r="B66" s="211"/>
      <c r="C66" s="212"/>
      <c r="D66" s="40" t="s">
        <v>31</v>
      </c>
      <c r="E66" s="62">
        <v>851072.75000000023</v>
      </c>
      <c r="F66" s="62">
        <v>829870.45000000019</v>
      </c>
      <c r="G66" s="62">
        <v>822317.45000000019</v>
      </c>
      <c r="H66" s="62">
        <v>823856.95000000019</v>
      </c>
      <c r="I66" s="62">
        <v>848332.45000000019</v>
      </c>
      <c r="J66" s="62">
        <v>852057.45000000019</v>
      </c>
      <c r="K66" s="102">
        <v>836856.95000000019</v>
      </c>
      <c r="L66" s="102">
        <v>899057.15000000014</v>
      </c>
      <c r="M66" s="102">
        <v>822317.45000000019</v>
      </c>
      <c r="N66" s="102">
        <v>820562.15000000014</v>
      </c>
      <c r="O66" s="102">
        <v>820317.45000000019</v>
      </c>
      <c r="P66" s="102">
        <v>1001367.6600000001</v>
      </c>
      <c r="Q66" s="214"/>
      <c r="R66" s="107">
        <f t="shared" si="1"/>
        <v>10227986.310000002</v>
      </c>
      <c r="S66" s="215"/>
      <c r="T66" s="215"/>
      <c r="U66" s="7"/>
    </row>
    <row r="67" spans="1:21" s="8" customFormat="1" ht="111.75" customHeight="1">
      <c r="A67" s="210"/>
      <c r="B67" s="211"/>
      <c r="C67" s="216" t="s">
        <v>32</v>
      </c>
      <c r="D67" s="41" t="str">
        <f>D65</f>
        <v>Acciones</v>
      </c>
      <c r="E67" s="66"/>
      <c r="F67" s="66"/>
      <c r="G67" s="66"/>
      <c r="H67" s="66"/>
      <c r="I67" s="66"/>
      <c r="J67" s="66"/>
      <c r="K67" s="66"/>
      <c r="L67" s="66"/>
      <c r="M67" s="66"/>
      <c r="N67" s="66"/>
      <c r="O67" s="66"/>
      <c r="P67" s="66"/>
      <c r="Q67" s="217" t="s">
        <v>121</v>
      </c>
      <c r="R67" s="66">
        <f t="shared" si="1"/>
        <v>0</v>
      </c>
      <c r="S67" s="219">
        <f t="shared" ref="S67" si="10">R67/R65</f>
        <v>0</v>
      </c>
      <c r="T67" s="219">
        <f t="shared" ref="T67" si="11">R68/R66</f>
        <v>0</v>
      </c>
      <c r="U67" s="7"/>
    </row>
    <row r="68" spans="1:21" s="8" customFormat="1" ht="53.25" customHeight="1">
      <c r="A68" s="210"/>
      <c r="B68" s="211"/>
      <c r="C68" s="216"/>
      <c r="D68" s="42" t="str">
        <f>D66</f>
        <v>Monto</v>
      </c>
      <c r="E68" s="82"/>
      <c r="F68" s="82"/>
      <c r="G68" s="82"/>
      <c r="H68" s="82"/>
      <c r="I68" s="82"/>
      <c r="J68" s="82"/>
      <c r="K68" s="103"/>
      <c r="L68" s="103"/>
      <c r="M68" s="103"/>
      <c r="N68" s="103"/>
      <c r="O68" s="103"/>
      <c r="P68" s="103"/>
      <c r="Q68" s="218"/>
      <c r="R68" s="64">
        <f t="shared" si="1"/>
        <v>0</v>
      </c>
      <c r="S68" s="219"/>
      <c r="T68" s="219"/>
      <c r="U68" s="7"/>
    </row>
    <row r="69" spans="1:21" s="8" customFormat="1" ht="60.75" customHeight="1">
      <c r="A69" s="225" t="s">
        <v>53</v>
      </c>
      <c r="B69" s="225"/>
      <c r="C69" s="226" t="s">
        <v>40</v>
      </c>
      <c r="D69" s="123" t="s">
        <v>42</v>
      </c>
      <c r="E69" s="104">
        <f>E45+E49+E53+E57+E61+E65</f>
        <v>323</v>
      </c>
      <c r="F69" s="104">
        <f t="shared" ref="F69:P72" si="12">F45+F49+F53+F57+F61+F65</f>
        <v>325</v>
      </c>
      <c r="G69" s="104">
        <f t="shared" si="12"/>
        <v>324</v>
      </c>
      <c r="H69" s="104">
        <f t="shared" si="12"/>
        <v>323</v>
      </c>
      <c r="I69" s="104">
        <f t="shared" si="12"/>
        <v>324</v>
      </c>
      <c r="J69" s="104">
        <f t="shared" si="12"/>
        <v>327</v>
      </c>
      <c r="K69" s="104">
        <f t="shared" si="12"/>
        <v>325</v>
      </c>
      <c r="L69" s="104">
        <f t="shared" si="12"/>
        <v>328</v>
      </c>
      <c r="M69" s="104">
        <f t="shared" si="12"/>
        <v>328</v>
      </c>
      <c r="N69" s="104">
        <f t="shared" si="12"/>
        <v>323</v>
      </c>
      <c r="O69" s="104">
        <f t="shared" si="12"/>
        <v>322</v>
      </c>
      <c r="P69" s="104">
        <f t="shared" si="12"/>
        <v>322</v>
      </c>
      <c r="Q69" s="227">
        <f>SUM(E69:P69)</f>
        <v>3894</v>
      </c>
      <c r="R69" s="228"/>
      <c r="S69" s="215" t="s">
        <v>38</v>
      </c>
      <c r="T69" s="215" t="s">
        <v>39</v>
      </c>
      <c r="U69" s="7"/>
    </row>
    <row r="70" spans="1:21" s="8" customFormat="1" ht="54.75" customHeight="1">
      <c r="A70" s="225"/>
      <c r="B70" s="225"/>
      <c r="C70" s="226"/>
      <c r="D70" s="123" t="s">
        <v>31</v>
      </c>
      <c r="E70" s="104">
        <f>E46+E50+E54+E58+E62+E66</f>
        <v>5513723.5699999984</v>
      </c>
      <c r="F70" s="104">
        <f t="shared" si="12"/>
        <v>4614385.2699999986</v>
      </c>
      <c r="G70" s="104">
        <f t="shared" si="12"/>
        <v>4590439.2699999986</v>
      </c>
      <c r="H70" s="104">
        <f t="shared" si="12"/>
        <v>4585336.7699999986</v>
      </c>
      <c r="I70" s="104">
        <f t="shared" si="12"/>
        <v>4830170.7699999986</v>
      </c>
      <c r="J70" s="104">
        <f t="shared" si="12"/>
        <v>4903916.2699999986</v>
      </c>
      <c r="K70" s="104">
        <f t="shared" si="12"/>
        <v>4636444.5699999984</v>
      </c>
      <c r="L70" s="104">
        <f t="shared" si="12"/>
        <v>4999285.4399999985</v>
      </c>
      <c r="M70" s="104">
        <f t="shared" si="12"/>
        <v>4590405.0699999984</v>
      </c>
      <c r="N70" s="104">
        <f t="shared" si="12"/>
        <v>4587008.6399999987</v>
      </c>
      <c r="O70" s="104">
        <f t="shared" si="12"/>
        <v>4587441.9099999983</v>
      </c>
      <c r="P70" s="104">
        <f t="shared" si="12"/>
        <v>6347900.21</v>
      </c>
      <c r="Q70" s="166">
        <f>SUM(E70:P70)</f>
        <v>58786457.75999999</v>
      </c>
      <c r="R70" s="167"/>
      <c r="S70" s="215"/>
      <c r="T70" s="215"/>
      <c r="U70" s="7"/>
    </row>
    <row r="71" spans="1:21" s="8" customFormat="1" ht="51" customHeight="1">
      <c r="A71" s="225"/>
      <c r="B71" s="225"/>
      <c r="C71" s="229" t="s">
        <v>86</v>
      </c>
      <c r="D71" s="126" t="s">
        <v>42</v>
      </c>
      <c r="E71" s="105">
        <f>E47+E51+E55+E59+E63+E67</f>
        <v>0</v>
      </c>
      <c r="F71" s="105">
        <f t="shared" si="12"/>
        <v>0</v>
      </c>
      <c r="G71" s="105">
        <f t="shared" si="12"/>
        <v>0</v>
      </c>
      <c r="H71" s="105">
        <f t="shared" si="12"/>
        <v>0</v>
      </c>
      <c r="I71" s="105">
        <f t="shared" si="12"/>
        <v>0</v>
      </c>
      <c r="J71" s="105">
        <f t="shared" si="12"/>
        <v>0</v>
      </c>
      <c r="K71" s="105">
        <f t="shared" si="12"/>
        <v>0</v>
      </c>
      <c r="L71" s="105">
        <f t="shared" si="12"/>
        <v>0</v>
      </c>
      <c r="M71" s="105">
        <f t="shared" si="12"/>
        <v>0</v>
      </c>
      <c r="N71" s="105">
        <f t="shared" si="12"/>
        <v>0</v>
      </c>
      <c r="O71" s="105">
        <f t="shared" si="12"/>
        <v>0</v>
      </c>
      <c r="P71" s="105">
        <f t="shared" si="12"/>
        <v>0</v>
      </c>
      <c r="Q71" s="230">
        <f>SUM(E71:P71)</f>
        <v>0</v>
      </c>
      <c r="R71" s="231"/>
      <c r="S71" s="219">
        <f>Q71/Q69</f>
        <v>0</v>
      </c>
      <c r="T71" s="219">
        <f>Q72/Q70</f>
        <v>0</v>
      </c>
      <c r="U71" s="7"/>
    </row>
    <row r="72" spans="1:21" s="8" customFormat="1" ht="54.75" customHeight="1">
      <c r="A72" s="225"/>
      <c r="B72" s="225"/>
      <c r="C72" s="229"/>
      <c r="D72" s="126" t="s">
        <v>31</v>
      </c>
      <c r="E72" s="106">
        <f>E48+E52+E56+E60+E64+E68</f>
        <v>0</v>
      </c>
      <c r="F72" s="106">
        <f t="shared" si="12"/>
        <v>0</v>
      </c>
      <c r="G72" s="106">
        <f t="shared" si="12"/>
        <v>0</v>
      </c>
      <c r="H72" s="106">
        <f t="shared" si="12"/>
        <v>0</v>
      </c>
      <c r="I72" s="106">
        <f t="shared" si="12"/>
        <v>0</v>
      </c>
      <c r="J72" s="106">
        <f t="shared" si="12"/>
        <v>0</v>
      </c>
      <c r="K72" s="106">
        <f t="shared" si="12"/>
        <v>0</v>
      </c>
      <c r="L72" s="106">
        <f t="shared" si="12"/>
        <v>0</v>
      </c>
      <c r="M72" s="106">
        <f t="shared" si="12"/>
        <v>0</v>
      </c>
      <c r="N72" s="106">
        <f t="shared" si="12"/>
        <v>0</v>
      </c>
      <c r="O72" s="106">
        <f t="shared" si="12"/>
        <v>0</v>
      </c>
      <c r="P72" s="106">
        <f t="shared" si="12"/>
        <v>0</v>
      </c>
      <c r="Q72" s="220">
        <f>SUM(E72:P72)</f>
        <v>0</v>
      </c>
      <c r="R72" s="221"/>
      <c r="S72" s="219"/>
      <c r="T72" s="219"/>
      <c r="U72" s="7"/>
    </row>
    <row r="73" spans="1:21" s="8" customFormat="1" ht="66.75" customHeight="1">
      <c r="A73" s="222" t="s">
        <v>140</v>
      </c>
      <c r="B73" s="223"/>
      <c r="C73" s="223"/>
      <c r="D73" s="223"/>
      <c r="E73" s="223"/>
      <c r="F73" s="223"/>
      <c r="G73" s="223"/>
      <c r="H73" s="223"/>
      <c r="I73" s="223"/>
      <c r="J73" s="223"/>
      <c r="K73" s="223"/>
      <c r="L73" s="223"/>
      <c r="M73" s="223"/>
      <c r="N73" s="223"/>
      <c r="O73" s="223"/>
      <c r="P73" s="223"/>
      <c r="Q73" s="223"/>
      <c r="R73" s="223"/>
      <c r="S73" s="223"/>
      <c r="T73" s="224"/>
      <c r="U73" s="7"/>
    </row>
    <row r="74" spans="1:21" s="8" customFormat="1" ht="33.75" customHeight="1">
      <c r="A74" s="195" t="s">
        <v>1</v>
      </c>
      <c r="B74" s="195"/>
      <c r="C74" s="195"/>
      <c r="D74" s="195"/>
      <c r="E74" s="195"/>
      <c r="F74" s="195"/>
      <c r="G74" s="195"/>
      <c r="H74" s="195"/>
      <c r="I74" s="195"/>
      <c r="J74" s="195"/>
      <c r="K74" s="195" t="s">
        <v>117</v>
      </c>
      <c r="L74" s="195"/>
      <c r="M74" s="195"/>
      <c r="N74" s="195"/>
      <c r="O74" s="195"/>
      <c r="P74" s="195"/>
      <c r="Q74" s="195"/>
      <c r="R74" s="195"/>
      <c r="S74" s="195"/>
      <c r="T74" s="195"/>
      <c r="U74" s="7"/>
    </row>
    <row r="75" spans="1:21" ht="32.450000000000003" customHeight="1">
      <c r="A75" s="196" t="s">
        <v>107</v>
      </c>
      <c r="B75" s="196"/>
      <c r="C75" s="196"/>
      <c r="D75" s="196"/>
      <c r="E75" s="196"/>
      <c r="F75" s="196"/>
      <c r="G75" s="196"/>
      <c r="H75" s="196"/>
      <c r="I75" s="196"/>
      <c r="J75" s="196"/>
      <c r="K75" s="197" t="s">
        <v>37</v>
      </c>
      <c r="L75" s="197"/>
      <c r="M75" s="197"/>
      <c r="N75" s="197"/>
      <c r="O75" s="197"/>
      <c r="P75" s="197"/>
      <c r="Q75" s="197"/>
      <c r="R75" s="197"/>
      <c r="S75" s="197"/>
      <c r="T75" s="197"/>
      <c r="U75" s="10"/>
    </row>
    <row r="76" spans="1:21" ht="21" hidden="1" customHeight="1">
      <c r="A76" s="146" t="s">
        <v>2</v>
      </c>
      <c r="B76" s="146"/>
      <c r="C76" s="146"/>
      <c r="D76" s="146" t="s">
        <v>34</v>
      </c>
      <c r="E76" s="146"/>
      <c r="F76" s="146"/>
      <c r="G76" s="146"/>
      <c r="H76" s="146"/>
      <c r="I76" s="146"/>
      <c r="J76" s="146"/>
      <c r="K76" s="146"/>
      <c r="L76" s="146"/>
      <c r="M76" s="146"/>
      <c r="N76" s="146"/>
      <c r="O76" s="146"/>
      <c r="P76" s="146"/>
      <c r="Q76" s="146"/>
      <c r="R76" s="146"/>
      <c r="S76" s="146"/>
      <c r="T76" s="146"/>
      <c r="U76" s="9"/>
    </row>
    <row r="77" spans="1:21" ht="378" hidden="1" customHeight="1">
      <c r="A77" s="144" t="s">
        <v>93</v>
      </c>
      <c r="B77" s="144"/>
      <c r="C77" s="144"/>
      <c r="D77" s="144" t="s">
        <v>95</v>
      </c>
      <c r="E77" s="144"/>
      <c r="F77" s="144"/>
      <c r="G77" s="144"/>
      <c r="H77" s="144"/>
      <c r="I77" s="144"/>
      <c r="J77" s="144"/>
      <c r="K77" s="144"/>
      <c r="L77" s="144"/>
      <c r="M77" s="144"/>
      <c r="N77" s="144"/>
      <c r="O77" s="144"/>
      <c r="P77" s="144"/>
      <c r="Q77" s="144"/>
      <c r="R77" s="144"/>
      <c r="S77" s="144"/>
      <c r="T77" s="144"/>
      <c r="U77" s="11"/>
    </row>
    <row r="78" spans="1:21" s="13" customFormat="1" ht="21" hidden="1" customHeight="1">
      <c r="A78" s="146" t="s">
        <v>3</v>
      </c>
      <c r="B78" s="146"/>
      <c r="C78" s="146"/>
      <c r="D78" s="146"/>
      <c r="E78" s="146"/>
      <c r="F78" s="146"/>
      <c r="G78" s="146"/>
      <c r="H78" s="146"/>
      <c r="I78" s="146"/>
      <c r="J78" s="146"/>
      <c r="K78" s="146"/>
      <c r="L78" s="146"/>
      <c r="M78" s="146"/>
      <c r="N78" s="146"/>
      <c r="O78" s="146"/>
      <c r="P78" s="146"/>
      <c r="Q78" s="146"/>
      <c r="R78" s="146"/>
      <c r="S78" s="146"/>
      <c r="T78" s="146"/>
      <c r="U78" s="12"/>
    </row>
    <row r="79" spans="1:21" s="13" customFormat="1" ht="21" hidden="1" customHeight="1">
      <c r="A79" s="147" t="s">
        <v>4</v>
      </c>
      <c r="B79" s="147"/>
      <c r="C79" s="147"/>
      <c r="D79" s="147"/>
      <c r="E79" s="147" t="s">
        <v>5</v>
      </c>
      <c r="F79" s="147"/>
      <c r="G79" s="147"/>
      <c r="H79" s="147"/>
      <c r="I79" s="147" t="s">
        <v>6</v>
      </c>
      <c r="J79" s="147"/>
      <c r="K79" s="147"/>
      <c r="L79" s="147"/>
      <c r="M79" s="147"/>
      <c r="N79" s="147"/>
      <c r="O79" s="147"/>
      <c r="P79" s="147"/>
      <c r="Q79" s="147" t="s">
        <v>7</v>
      </c>
      <c r="R79" s="147"/>
      <c r="S79" s="147"/>
      <c r="T79" s="147"/>
      <c r="U79" s="14"/>
    </row>
    <row r="80" spans="1:21" s="13" customFormat="1" ht="21" hidden="1" customHeight="1">
      <c r="A80" s="154" t="s">
        <v>8</v>
      </c>
      <c r="B80" s="154"/>
      <c r="C80" s="154"/>
      <c r="D80" s="154"/>
      <c r="E80" s="155" t="s">
        <v>9</v>
      </c>
      <c r="F80" s="155"/>
      <c r="G80" s="155"/>
      <c r="H80" s="155"/>
      <c r="I80" s="154" t="s">
        <v>10</v>
      </c>
      <c r="J80" s="154"/>
      <c r="K80" s="154"/>
      <c r="L80" s="154"/>
      <c r="M80" s="154"/>
      <c r="N80" s="154"/>
      <c r="O80" s="154"/>
      <c r="P80" s="154"/>
      <c r="Q80" s="154" t="s">
        <v>11</v>
      </c>
      <c r="R80" s="154"/>
      <c r="S80" s="154"/>
      <c r="T80" s="154"/>
      <c r="U80" s="15"/>
    </row>
    <row r="81" spans="1:26" s="17" customFormat="1" ht="27" customHeight="1">
      <c r="A81" s="232" t="s">
        <v>12</v>
      </c>
      <c r="B81" s="233" t="s">
        <v>115</v>
      </c>
      <c r="C81" s="234" t="s">
        <v>13</v>
      </c>
      <c r="D81" s="234" t="s">
        <v>14</v>
      </c>
      <c r="E81" s="235" t="s">
        <v>15</v>
      </c>
      <c r="F81" s="235" t="s">
        <v>16</v>
      </c>
      <c r="G81" s="235" t="s">
        <v>17</v>
      </c>
      <c r="H81" s="235" t="s">
        <v>18</v>
      </c>
      <c r="I81" s="235" t="s">
        <v>19</v>
      </c>
      <c r="J81" s="235" t="s">
        <v>20</v>
      </c>
      <c r="K81" s="235" t="s">
        <v>21</v>
      </c>
      <c r="L81" s="235" t="s">
        <v>22</v>
      </c>
      <c r="M81" s="235" t="s">
        <v>23</v>
      </c>
      <c r="N81" s="235" t="s">
        <v>24</v>
      </c>
      <c r="O81" s="235" t="s">
        <v>25</v>
      </c>
      <c r="P81" s="235" t="s">
        <v>26</v>
      </c>
      <c r="Q81" s="234" t="s">
        <v>114</v>
      </c>
      <c r="R81" s="234" t="s">
        <v>27</v>
      </c>
      <c r="S81" s="234" t="s">
        <v>28</v>
      </c>
      <c r="T81" s="234"/>
      <c r="U81" s="16"/>
    </row>
    <row r="82" spans="1:26" s="17" customFormat="1" ht="27" customHeight="1">
      <c r="A82" s="232"/>
      <c r="B82" s="233"/>
      <c r="C82" s="234"/>
      <c r="D82" s="234"/>
      <c r="E82" s="235"/>
      <c r="F82" s="235"/>
      <c r="G82" s="235"/>
      <c r="H82" s="235"/>
      <c r="I82" s="235"/>
      <c r="J82" s="235"/>
      <c r="K82" s="235"/>
      <c r="L82" s="235"/>
      <c r="M82" s="235"/>
      <c r="N82" s="235"/>
      <c r="O82" s="235"/>
      <c r="P82" s="235"/>
      <c r="Q82" s="234"/>
      <c r="R82" s="234"/>
      <c r="S82" s="127" t="s">
        <v>29</v>
      </c>
      <c r="T82" s="127" t="s">
        <v>30</v>
      </c>
      <c r="U82" s="16"/>
    </row>
    <row r="83" spans="1:26" ht="64.5" customHeight="1">
      <c r="A83" s="236">
        <v>1</v>
      </c>
      <c r="B83" s="237" t="s">
        <v>149</v>
      </c>
      <c r="C83" s="240" t="s">
        <v>40</v>
      </c>
      <c r="D83" s="122" t="s">
        <v>41</v>
      </c>
      <c r="E83" s="61">
        <v>6</v>
      </c>
      <c r="F83" s="61">
        <v>6</v>
      </c>
      <c r="G83" s="61">
        <v>6</v>
      </c>
      <c r="H83" s="61">
        <v>6</v>
      </c>
      <c r="I83" s="61">
        <v>6</v>
      </c>
      <c r="J83" s="61">
        <v>6</v>
      </c>
      <c r="K83" s="61">
        <v>6</v>
      </c>
      <c r="L83" s="61">
        <v>6</v>
      </c>
      <c r="M83" s="61">
        <v>6</v>
      </c>
      <c r="N83" s="61">
        <v>6</v>
      </c>
      <c r="O83" s="61">
        <v>6</v>
      </c>
      <c r="P83" s="61">
        <v>6</v>
      </c>
      <c r="Q83" s="213" t="s">
        <v>120</v>
      </c>
      <c r="R83" s="108">
        <f t="shared" ref="R83:R102" si="13">SUM(E83:P83)</f>
        <v>72</v>
      </c>
      <c r="S83" s="215" t="s">
        <v>38</v>
      </c>
      <c r="T83" s="215" t="s">
        <v>39</v>
      </c>
      <c r="U83" s="18"/>
      <c r="V83" s="17"/>
      <c r="Z83" s="19"/>
    </row>
    <row r="84" spans="1:26" ht="67.5" customHeight="1">
      <c r="A84" s="236"/>
      <c r="B84" s="238"/>
      <c r="C84" s="241"/>
      <c r="D84" s="122" t="s">
        <v>31</v>
      </c>
      <c r="E84" s="62">
        <v>10490183.510000004</v>
      </c>
      <c r="F84" s="62">
        <v>958774.22000000032</v>
      </c>
      <c r="G84" s="62">
        <v>518402.23000000004</v>
      </c>
      <c r="H84" s="62">
        <v>1799158.3399999999</v>
      </c>
      <c r="I84" s="62">
        <v>893281.84000000043</v>
      </c>
      <c r="J84" s="62">
        <v>515968.9</v>
      </c>
      <c r="K84" s="62">
        <v>577133.53000000026</v>
      </c>
      <c r="L84" s="62">
        <v>540488.90000000014</v>
      </c>
      <c r="M84" s="62">
        <v>517602.23000000004</v>
      </c>
      <c r="N84" s="62">
        <v>508268.9</v>
      </c>
      <c r="O84" s="62">
        <v>509168.94000000006</v>
      </c>
      <c r="P84" s="62">
        <v>3395994.8239999996</v>
      </c>
      <c r="Q84" s="214"/>
      <c r="R84" s="107">
        <f t="shared" si="13"/>
        <v>21224426.364000004</v>
      </c>
      <c r="S84" s="215"/>
      <c r="T84" s="215"/>
      <c r="U84" s="18">
        <v>64535348.479999982</v>
      </c>
      <c r="W84" s="20">
        <f>R84-U84</f>
        <v>-43310922.115999982</v>
      </c>
      <c r="Z84" s="19"/>
    </row>
    <row r="85" spans="1:26" ht="64.5" customHeight="1">
      <c r="A85" s="236"/>
      <c r="B85" s="238"/>
      <c r="C85" s="242" t="s">
        <v>32</v>
      </c>
      <c r="D85" s="129" t="str">
        <f>D83</f>
        <v>Políticas
admin.</v>
      </c>
      <c r="E85" s="91"/>
      <c r="F85" s="91"/>
      <c r="G85" s="91"/>
      <c r="H85" s="92"/>
      <c r="I85" s="92"/>
      <c r="J85" s="92"/>
      <c r="K85" s="91"/>
      <c r="L85" s="91"/>
      <c r="M85" s="91"/>
      <c r="N85" s="93"/>
      <c r="O85" s="93"/>
      <c r="P85" s="93"/>
      <c r="Q85" s="217" t="s">
        <v>121</v>
      </c>
      <c r="R85" s="130">
        <f t="shared" si="13"/>
        <v>0</v>
      </c>
      <c r="S85" s="219">
        <f>R85/R83</f>
        <v>0</v>
      </c>
      <c r="T85" s="219">
        <f>R86/R84</f>
        <v>0</v>
      </c>
      <c r="U85" s="18"/>
      <c r="Z85" s="19"/>
    </row>
    <row r="86" spans="1:26" ht="72" customHeight="1">
      <c r="A86" s="236"/>
      <c r="B86" s="239"/>
      <c r="C86" s="243"/>
      <c r="D86" s="129" t="str">
        <f>D84</f>
        <v>Monto</v>
      </c>
      <c r="E86" s="64"/>
      <c r="F86" s="64"/>
      <c r="G86" s="64"/>
      <c r="H86" s="64"/>
      <c r="I86" s="64"/>
      <c r="J86" s="64"/>
      <c r="K86" s="94"/>
      <c r="L86" s="94"/>
      <c r="M86" s="94"/>
      <c r="N86" s="94"/>
      <c r="O86" s="94"/>
      <c r="P86" s="94"/>
      <c r="Q86" s="218"/>
      <c r="R86" s="64">
        <f t="shared" si="13"/>
        <v>0</v>
      </c>
      <c r="S86" s="219"/>
      <c r="T86" s="219"/>
      <c r="U86" s="18"/>
      <c r="Z86" s="19"/>
    </row>
    <row r="87" spans="1:26" ht="34.5" customHeight="1">
      <c r="A87" s="236">
        <v>2</v>
      </c>
      <c r="B87" s="244" t="s">
        <v>150</v>
      </c>
      <c r="C87" s="212" t="s">
        <v>40</v>
      </c>
      <c r="D87" s="122" t="str">
        <f>[1]PbR!F137</f>
        <v>Reportes</v>
      </c>
      <c r="E87" s="61">
        <v>96</v>
      </c>
      <c r="F87" s="61">
        <v>90</v>
      </c>
      <c r="G87" s="61">
        <v>96</v>
      </c>
      <c r="H87" s="61">
        <v>94</v>
      </c>
      <c r="I87" s="61">
        <v>96</v>
      </c>
      <c r="J87" s="61">
        <v>94</v>
      </c>
      <c r="K87" s="61">
        <v>96</v>
      </c>
      <c r="L87" s="61">
        <v>96</v>
      </c>
      <c r="M87" s="61">
        <v>94</v>
      </c>
      <c r="N87" s="61">
        <v>96</v>
      </c>
      <c r="O87" s="61">
        <v>94</v>
      </c>
      <c r="P87" s="61">
        <v>96</v>
      </c>
      <c r="Q87" s="213" t="s">
        <v>120</v>
      </c>
      <c r="R87" s="108">
        <f t="shared" si="13"/>
        <v>1138</v>
      </c>
      <c r="S87" s="215" t="s">
        <v>38</v>
      </c>
      <c r="T87" s="215" t="s">
        <v>39</v>
      </c>
      <c r="U87" s="18">
        <v>11906258.23</v>
      </c>
      <c r="W87" s="20">
        <f>R88-U87</f>
        <v>-538870.8200000003</v>
      </c>
      <c r="Z87" s="19"/>
    </row>
    <row r="88" spans="1:26" ht="60.75" customHeight="1">
      <c r="A88" s="236"/>
      <c r="B88" s="244"/>
      <c r="C88" s="212"/>
      <c r="D88" s="122" t="s">
        <v>31</v>
      </c>
      <c r="E88" s="62">
        <v>928548.95</v>
      </c>
      <c r="F88" s="62">
        <v>925348.95</v>
      </c>
      <c r="G88" s="62">
        <v>921348.95</v>
      </c>
      <c r="H88" s="62">
        <v>921348.95</v>
      </c>
      <c r="I88" s="62">
        <v>997073.95</v>
      </c>
      <c r="J88" s="62">
        <v>725348.95</v>
      </c>
      <c r="K88" s="62">
        <v>927348.95</v>
      </c>
      <c r="L88" s="62">
        <v>797623.95</v>
      </c>
      <c r="M88" s="62">
        <v>921348.95</v>
      </c>
      <c r="N88" s="62">
        <v>721348.95</v>
      </c>
      <c r="O88" s="62">
        <v>721348.95</v>
      </c>
      <c r="P88" s="62">
        <v>1859348.96</v>
      </c>
      <c r="Q88" s="214"/>
      <c r="R88" s="107">
        <f>SUM(E88:P88)</f>
        <v>11367387.41</v>
      </c>
      <c r="S88" s="215"/>
      <c r="T88" s="215"/>
      <c r="U88" s="18"/>
    </row>
    <row r="89" spans="1:26" ht="55.5" customHeight="1">
      <c r="A89" s="236"/>
      <c r="B89" s="244"/>
      <c r="C89" s="216" t="s">
        <v>32</v>
      </c>
      <c r="D89" s="129" t="str">
        <f>D87</f>
        <v>Reportes</v>
      </c>
      <c r="E89" s="114"/>
      <c r="F89" s="114"/>
      <c r="G89" s="114"/>
      <c r="H89" s="114"/>
      <c r="I89" s="114"/>
      <c r="J89" s="114"/>
      <c r="K89" s="114"/>
      <c r="L89" s="114"/>
      <c r="M89" s="114"/>
      <c r="N89" s="114"/>
      <c r="O89" s="114"/>
      <c r="P89" s="114"/>
      <c r="Q89" s="217" t="s">
        <v>121</v>
      </c>
      <c r="R89" s="130">
        <f>SUM(E89:P89)</f>
        <v>0</v>
      </c>
      <c r="S89" s="219">
        <f>R89/R87</f>
        <v>0</v>
      </c>
      <c r="T89" s="219">
        <f>R90/R88</f>
        <v>0</v>
      </c>
      <c r="U89" s="18"/>
    </row>
    <row r="90" spans="1:26" ht="64.5" customHeight="1">
      <c r="A90" s="236"/>
      <c r="B90" s="244"/>
      <c r="C90" s="216"/>
      <c r="D90" s="129" t="str">
        <f>D88</f>
        <v>Monto</v>
      </c>
      <c r="E90" s="64"/>
      <c r="F90" s="64"/>
      <c r="G90" s="64"/>
      <c r="H90" s="64"/>
      <c r="I90" s="64"/>
      <c r="J90" s="64"/>
      <c r="K90" s="94"/>
      <c r="L90" s="94"/>
      <c r="M90" s="94"/>
      <c r="N90" s="94"/>
      <c r="O90" s="94"/>
      <c r="P90" s="94"/>
      <c r="Q90" s="218"/>
      <c r="R90" s="64">
        <f t="shared" si="13"/>
        <v>0</v>
      </c>
      <c r="S90" s="219"/>
      <c r="T90" s="219"/>
      <c r="U90" s="18"/>
    </row>
    <row r="91" spans="1:26" ht="34.5" customHeight="1">
      <c r="A91" s="236">
        <v>3</v>
      </c>
      <c r="B91" s="244" t="s">
        <v>151</v>
      </c>
      <c r="C91" s="212" t="s">
        <v>40</v>
      </c>
      <c r="D91" s="122" t="str">
        <f>[1]PbR!F139</f>
        <v>Arqueos</v>
      </c>
      <c r="E91" s="61">
        <v>13</v>
      </c>
      <c r="F91" s="61">
        <v>12</v>
      </c>
      <c r="G91" s="61">
        <v>14</v>
      </c>
      <c r="H91" s="61">
        <v>12</v>
      </c>
      <c r="I91" s="61">
        <v>14</v>
      </c>
      <c r="J91" s="61">
        <v>13</v>
      </c>
      <c r="K91" s="61">
        <v>13</v>
      </c>
      <c r="L91" s="61">
        <v>14</v>
      </c>
      <c r="M91" s="61">
        <v>13</v>
      </c>
      <c r="N91" s="61">
        <v>14</v>
      </c>
      <c r="O91" s="61">
        <v>12</v>
      </c>
      <c r="P91" s="61">
        <v>14</v>
      </c>
      <c r="Q91" s="213" t="s">
        <v>120</v>
      </c>
      <c r="R91" s="108">
        <f t="shared" si="13"/>
        <v>158</v>
      </c>
      <c r="S91" s="215" t="s">
        <v>38</v>
      </c>
      <c r="T91" s="215" t="s">
        <v>39</v>
      </c>
      <c r="U91" s="18">
        <v>5066052.5600000005</v>
      </c>
      <c r="W91" s="20">
        <f>R92-U91</f>
        <v>-4355036.4500000011</v>
      </c>
    </row>
    <row r="92" spans="1:26" ht="34.5" customHeight="1">
      <c r="A92" s="236"/>
      <c r="B92" s="244"/>
      <c r="C92" s="212"/>
      <c r="D92" s="122" t="s">
        <v>31</v>
      </c>
      <c r="E92" s="62">
        <v>57465.089999999989</v>
      </c>
      <c r="F92" s="62">
        <v>57465.089999999989</v>
      </c>
      <c r="G92" s="62">
        <v>57465.089999999989</v>
      </c>
      <c r="H92" s="62">
        <v>57465.089999999989</v>
      </c>
      <c r="I92" s="62">
        <v>57465.089999999989</v>
      </c>
      <c r="J92" s="62">
        <v>59610.089999999989</v>
      </c>
      <c r="K92" s="62">
        <v>57465.089999999989</v>
      </c>
      <c r="L92" s="62">
        <v>63755.089999999989</v>
      </c>
      <c r="M92" s="62">
        <v>57465.089999999989</v>
      </c>
      <c r="N92" s="62">
        <v>57465.089999999989</v>
      </c>
      <c r="O92" s="62">
        <v>57465.089999999989</v>
      </c>
      <c r="P92" s="62">
        <v>70465.119999999995</v>
      </c>
      <c r="Q92" s="214"/>
      <c r="R92" s="107">
        <f t="shared" si="13"/>
        <v>711016.10999999975</v>
      </c>
      <c r="S92" s="215"/>
      <c r="T92" s="215"/>
      <c r="U92" s="18"/>
    </row>
    <row r="93" spans="1:26" ht="34.5" customHeight="1">
      <c r="A93" s="236"/>
      <c r="B93" s="244"/>
      <c r="C93" s="216" t="s">
        <v>32</v>
      </c>
      <c r="D93" s="129" t="str">
        <f>D91</f>
        <v>Arqueos</v>
      </c>
      <c r="E93" s="91"/>
      <c r="F93" s="91"/>
      <c r="G93" s="91"/>
      <c r="H93" s="92"/>
      <c r="I93" s="92"/>
      <c r="J93" s="92"/>
      <c r="K93" s="91"/>
      <c r="L93" s="91"/>
      <c r="M93" s="91"/>
      <c r="N93" s="98"/>
      <c r="O93" s="98"/>
      <c r="P93" s="98"/>
      <c r="Q93" s="217" t="s">
        <v>121</v>
      </c>
      <c r="R93" s="130">
        <f t="shared" si="13"/>
        <v>0</v>
      </c>
      <c r="S93" s="219">
        <f>R93/R91</f>
        <v>0</v>
      </c>
      <c r="T93" s="219">
        <f>R94/R92</f>
        <v>0</v>
      </c>
      <c r="U93" s="18"/>
    </row>
    <row r="94" spans="1:26" ht="34.5" customHeight="1">
      <c r="A94" s="236"/>
      <c r="B94" s="244"/>
      <c r="C94" s="216"/>
      <c r="D94" s="129" t="str">
        <f>D92</f>
        <v>Monto</v>
      </c>
      <c r="E94" s="64"/>
      <c r="F94" s="64"/>
      <c r="G94" s="64"/>
      <c r="H94" s="64"/>
      <c r="I94" s="64"/>
      <c r="J94" s="64"/>
      <c r="K94" s="94"/>
      <c r="L94" s="94"/>
      <c r="M94" s="94"/>
      <c r="N94" s="94"/>
      <c r="O94" s="94"/>
      <c r="P94" s="94"/>
      <c r="Q94" s="218"/>
      <c r="R94" s="64">
        <f t="shared" si="13"/>
        <v>0</v>
      </c>
      <c r="S94" s="219"/>
      <c r="T94" s="219"/>
      <c r="U94" s="18"/>
    </row>
    <row r="95" spans="1:26" ht="34.5" customHeight="1">
      <c r="A95" s="236">
        <v>4</v>
      </c>
      <c r="B95" s="245" t="s">
        <v>152</v>
      </c>
      <c r="C95" s="212" t="s">
        <v>40</v>
      </c>
      <c r="D95" s="122" t="str">
        <f>[1]PbR!F141</f>
        <v>Pólizas</v>
      </c>
      <c r="E95" s="61">
        <v>450</v>
      </c>
      <c r="F95" s="61">
        <v>450</v>
      </c>
      <c r="G95" s="61">
        <v>500</v>
      </c>
      <c r="H95" s="61">
        <v>450</v>
      </c>
      <c r="I95" s="61">
        <v>500</v>
      </c>
      <c r="J95" s="61">
        <v>450</v>
      </c>
      <c r="K95" s="61">
        <v>500</v>
      </c>
      <c r="L95" s="61">
        <v>500</v>
      </c>
      <c r="M95" s="61">
        <v>400</v>
      </c>
      <c r="N95" s="61">
        <v>400</v>
      </c>
      <c r="O95" s="61">
        <v>450</v>
      </c>
      <c r="P95" s="61">
        <v>500</v>
      </c>
      <c r="Q95" s="213" t="s">
        <v>120</v>
      </c>
      <c r="R95" s="108">
        <f t="shared" si="13"/>
        <v>5550</v>
      </c>
      <c r="S95" s="215" t="s">
        <v>38</v>
      </c>
      <c r="T95" s="215" t="s">
        <v>39</v>
      </c>
      <c r="U95" s="18">
        <v>927612.63</v>
      </c>
      <c r="W95" s="20">
        <f>R96-U95</f>
        <v>6381629.6299999999</v>
      </c>
    </row>
    <row r="96" spans="1:26" ht="60.75" customHeight="1">
      <c r="A96" s="236"/>
      <c r="B96" s="245"/>
      <c r="C96" s="212"/>
      <c r="D96" s="122" t="s">
        <v>31</v>
      </c>
      <c r="E96" s="62">
        <v>598841.02</v>
      </c>
      <c r="F96" s="62">
        <v>598841.02</v>
      </c>
      <c r="G96" s="62">
        <v>598841.02</v>
      </c>
      <c r="H96" s="62">
        <v>598841.02</v>
      </c>
      <c r="I96" s="62">
        <v>619566.02</v>
      </c>
      <c r="J96" s="62">
        <v>271507.69000000006</v>
      </c>
      <c r="K96" s="62">
        <v>598841.02</v>
      </c>
      <c r="L96" s="62">
        <v>290932.69000000006</v>
      </c>
      <c r="M96" s="62">
        <v>598841.02</v>
      </c>
      <c r="N96" s="62">
        <v>265507.69000000006</v>
      </c>
      <c r="O96" s="62">
        <v>552587.18000000005</v>
      </c>
      <c r="P96" s="62">
        <v>1716094.87</v>
      </c>
      <c r="Q96" s="214"/>
      <c r="R96" s="107">
        <f t="shared" si="13"/>
        <v>7309242.2599999998</v>
      </c>
      <c r="S96" s="215"/>
      <c r="T96" s="215"/>
      <c r="U96" s="18"/>
    </row>
    <row r="97" spans="1:23" ht="55.5" customHeight="1">
      <c r="A97" s="236"/>
      <c r="B97" s="245"/>
      <c r="C97" s="216" t="s">
        <v>32</v>
      </c>
      <c r="D97" s="129" t="str">
        <f>D95</f>
        <v>Pólizas</v>
      </c>
      <c r="E97" s="91"/>
      <c r="F97" s="91"/>
      <c r="G97" s="91"/>
      <c r="H97" s="131"/>
      <c r="I97" s="91"/>
      <c r="J97" s="91"/>
      <c r="K97" s="91"/>
      <c r="L97" s="91"/>
      <c r="M97" s="91"/>
      <c r="N97" s="98"/>
      <c r="O97" s="98"/>
      <c r="P97" s="98"/>
      <c r="Q97" s="217" t="s">
        <v>121</v>
      </c>
      <c r="R97" s="130">
        <f t="shared" si="13"/>
        <v>0</v>
      </c>
      <c r="S97" s="219">
        <f>R97/R95</f>
        <v>0</v>
      </c>
      <c r="T97" s="219">
        <f>R98/R96</f>
        <v>0</v>
      </c>
      <c r="U97" s="18"/>
    </row>
    <row r="98" spans="1:23" ht="63" customHeight="1">
      <c r="A98" s="236"/>
      <c r="B98" s="245"/>
      <c r="C98" s="216"/>
      <c r="D98" s="129" t="s">
        <v>31</v>
      </c>
      <c r="E98" s="64"/>
      <c r="F98" s="64"/>
      <c r="G98" s="64"/>
      <c r="H98" s="64"/>
      <c r="I98" s="64"/>
      <c r="J98" s="64"/>
      <c r="K98" s="67"/>
      <c r="L98" s="67"/>
      <c r="M98" s="67"/>
      <c r="N98" s="94"/>
      <c r="O98" s="94"/>
      <c r="P98" s="94"/>
      <c r="Q98" s="218"/>
      <c r="R98" s="64">
        <f t="shared" si="13"/>
        <v>0</v>
      </c>
      <c r="S98" s="219"/>
      <c r="T98" s="219"/>
      <c r="U98" s="18"/>
    </row>
    <row r="99" spans="1:23" ht="34.5" customHeight="1">
      <c r="A99" s="236">
        <v>5</v>
      </c>
      <c r="B99" s="245" t="s">
        <v>153</v>
      </c>
      <c r="C99" s="212" t="s">
        <v>40</v>
      </c>
      <c r="D99" s="122" t="str">
        <f>[1]PbR!F143</f>
        <v>Conciliaciones Bancarias</v>
      </c>
      <c r="E99" s="61">
        <v>1843</v>
      </c>
      <c r="F99" s="61">
        <v>1877</v>
      </c>
      <c r="G99" s="61">
        <v>2139</v>
      </c>
      <c r="H99" s="61">
        <v>1921</v>
      </c>
      <c r="I99" s="61">
        <v>1973</v>
      </c>
      <c r="J99" s="61">
        <v>2088</v>
      </c>
      <c r="K99" s="61">
        <v>2002</v>
      </c>
      <c r="L99" s="61">
        <v>1988</v>
      </c>
      <c r="M99" s="61">
        <v>1974</v>
      </c>
      <c r="N99" s="61">
        <v>1984</v>
      </c>
      <c r="O99" s="61">
        <v>1977</v>
      </c>
      <c r="P99" s="61">
        <v>1975</v>
      </c>
      <c r="Q99" s="213" t="s">
        <v>120</v>
      </c>
      <c r="R99" s="108">
        <f t="shared" si="13"/>
        <v>23741</v>
      </c>
      <c r="S99" s="215" t="s">
        <v>38</v>
      </c>
      <c r="T99" s="215" t="s">
        <v>39</v>
      </c>
      <c r="U99" s="18">
        <v>8661256.75</v>
      </c>
      <c r="W99" s="20">
        <f>R100-U99</f>
        <v>-844737.40999999922</v>
      </c>
    </row>
    <row r="100" spans="1:23" ht="63" customHeight="1">
      <c r="A100" s="236"/>
      <c r="B100" s="245"/>
      <c r="C100" s="212"/>
      <c r="D100" s="122" t="s">
        <v>31</v>
      </c>
      <c r="E100" s="62">
        <v>631121.94999999995</v>
      </c>
      <c r="F100" s="62">
        <v>632521.94999999995</v>
      </c>
      <c r="G100" s="62">
        <v>629821.94999999995</v>
      </c>
      <c r="H100" s="62">
        <v>629021.94999999995</v>
      </c>
      <c r="I100" s="62">
        <v>654746.94999999995</v>
      </c>
      <c r="J100" s="62">
        <v>655321.94999999995</v>
      </c>
      <c r="K100" s="62">
        <v>629821.94999999995</v>
      </c>
      <c r="L100" s="62">
        <v>679452.95</v>
      </c>
      <c r="M100" s="62">
        <v>630321.94999999995</v>
      </c>
      <c r="N100" s="62">
        <v>629821.94999999995</v>
      </c>
      <c r="O100" s="62">
        <v>629521.94999999995</v>
      </c>
      <c r="P100" s="62">
        <v>785021.8899999999</v>
      </c>
      <c r="Q100" s="214"/>
      <c r="R100" s="107">
        <f t="shared" si="13"/>
        <v>7816519.3400000008</v>
      </c>
      <c r="S100" s="215"/>
      <c r="T100" s="215"/>
      <c r="U100" s="18"/>
    </row>
    <row r="101" spans="1:23" ht="63" customHeight="1">
      <c r="A101" s="236"/>
      <c r="B101" s="245"/>
      <c r="C101" s="216" t="s">
        <v>32</v>
      </c>
      <c r="D101" s="129" t="str">
        <f>D99</f>
        <v>Conciliaciones Bancarias</v>
      </c>
      <c r="E101" s="66"/>
      <c r="F101" s="66"/>
      <c r="G101" s="66"/>
      <c r="H101" s="95"/>
      <c r="I101" s="95"/>
      <c r="J101" s="95"/>
      <c r="K101" s="91"/>
      <c r="L101" s="96"/>
      <c r="M101" s="96"/>
      <c r="N101" s="97"/>
      <c r="O101" s="97"/>
      <c r="P101" s="97"/>
      <c r="Q101" s="217" t="s">
        <v>121</v>
      </c>
      <c r="R101" s="130">
        <f>SUM(E101:P101)</f>
        <v>0</v>
      </c>
      <c r="S101" s="219">
        <f>R101/R99</f>
        <v>0</v>
      </c>
      <c r="T101" s="219">
        <f>R102/R100</f>
        <v>0</v>
      </c>
      <c r="U101" s="18"/>
    </row>
    <row r="102" spans="1:23" ht="68.25" customHeight="1">
      <c r="A102" s="236"/>
      <c r="B102" s="245"/>
      <c r="C102" s="216"/>
      <c r="D102" s="129" t="s">
        <v>31</v>
      </c>
      <c r="E102" s="64"/>
      <c r="F102" s="64"/>
      <c r="G102" s="64"/>
      <c r="H102" s="64"/>
      <c r="I102" s="64"/>
      <c r="J102" s="64"/>
      <c r="K102" s="67"/>
      <c r="L102" s="67"/>
      <c r="M102" s="67"/>
      <c r="N102" s="94"/>
      <c r="O102" s="94"/>
      <c r="P102" s="94"/>
      <c r="Q102" s="218"/>
      <c r="R102" s="64">
        <f t="shared" si="13"/>
        <v>0</v>
      </c>
      <c r="S102" s="219"/>
      <c r="T102" s="219"/>
      <c r="U102" s="18"/>
    </row>
    <row r="103" spans="1:23" s="17" customFormat="1" ht="57.75" customHeight="1">
      <c r="A103" s="236">
        <v>6</v>
      </c>
      <c r="B103" s="245" t="s">
        <v>154</v>
      </c>
      <c r="C103" s="212" t="s">
        <v>40</v>
      </c>
      <c r="D103" s="122" t="s">
        <v>43</v>
      </c>
      <c r="E103" s="61">
        <v>108</v>
      </c>
      <c r="F103" s="61">
        <v>116</v>
      </c>
      <c r="G103" s="61">
        <v>169</v>
      </c>
      <c r="H103" s="61">
        <v>138</v>
      </c>
      <c r="I103" s="61">
        <v>134</v>
      </c>
      <c r="J103" s="61">
        <v>124</v>
      </c>
      <c r="K103" s="61">
        <v>141</v>
      </c>
      <c r="L103" s="61">
        <v>166</v>
      </c>
      <c r="M103" s="61">
        <v>124</v>
      </c>
      <c r="N103" s="61">
        <v>146</v>
      </c>
      <c r="O103" s="61">
        <v>127</v>
      </c>
      <c r="P103" s="61">
        <v>143</v>
      </c>
      <c r="Q103" s="213" t="s">
        <v>120</v>
      </c>
      <c r="R103" s="108">
        <f>SUM(E103:P103)</f>
        <v>1636</v>
      </c>
      <c r="S103" s="215" t="s">
        <v>38</v>
      </c>
      <c r="T103" s="215" t="s">
        <v>39</v>
      </c>
      <c r="U103" s="16"/>
    </row>
    <row r="104" spans="1:23" s="17" customFormat="1" ht="63" customHeight="1">
      <c r="A104" s="236"/>
      <c r="B104" s="245"/>
      <c r="C104" s="212"/>
      <c r="D104" s="122" t="s">
        <v>31</v>
      </c>
      <c r="E104" s="62">
        <v>149217</v>
      </c>
      <c r="F104" s="62">
        <v>151017</v>
      </c>
      <c r="G104" s="62">
        <v>151017</v>
      </c>
      <c r="H104" s="62">
        <v>154217</v>
      </c>
      <c r="I104" s="62">
        <v>172942</v>
      </c>
      <c r="J104" s="62">
        <v>151217</v>
      </c>
      <c r="K104" s="62">
        <v>151417</v>
      </c>
      <c r="L104" s="62">
        <v>170652</v>
      </c>
      <c r="M104" s="62">
        <v>150717</v>
      </c>
      <c r="N104" s="62">
        <v>149917</v>
      </c>
      <c r="O104" s="62">
        <v>150717</v>
      </c>
      <c r="P104" s="62">
        <v>161217.04</v>
      </c>
      <c r="Q104" s="214"/>
      <c r="R104" s="107">
        <f>SUM(E104:P104)</f>
        <v>1864264.04</v>
      </c>
      <c r="S104" s="215"/>
      <c r="T104" s="215"/>
      <c r="U104" s="16"/>
    </row>
    <row r="105" spans="1:23" ht="57.75" customHeight="1">
      <c r="A105" s="236"/>
      <c r="B105" s="245"/>
      <c r="C105" s="216" t="s">
        <v>32</v>
      </c>
      <c r="D105" s="129" t="str">
        <f>D103</f>
        <v>Estados Finan.</v>
      </c>
      <c r="E105" s="91"/>
      <c r="F105" s="91"/>
      <c r="G105" s="91"/>
      <c r="H105" s="96"/>
      <c r="I105" s="96"/>
      <c r="J105" s="96"/>
      <c r="K105" s="96"/>
      <c r="L105" s="97"/>
      <c r="M105" s="97"/>
      <c r="N105" s="97"/>
      <c r="O105" s="97"/>
      <c r="P105" s="99"/>
      <c r="Q105" s="217" t="s">
        <v>121</v>
      </c>
      <c r="R105" s="130">
        <f>SUM(E105:P105)</f>
        <v>0</v>
      </c>
      <c r="S105" s="219">
        <f>R105/R103</f>
        <v>0</v>
      </c>
      <c r="T105" s="219">
        <f>R106/R104</f>
        <v>0</v>
      </c>
      <c r="U105" s="18">
        <v>2002275.53</v>
      </c>
      <c r="W105" s="20">
        <f>R104-U105</f>
        <v>-138011.49</v>
      </c>
    </row>
    <row r="106" spans="1:23" ht="61.5" customHeight="1">
      <c r="A106" s="236"/>
      <c r="B106" s="245"/>
      <c r="C106" s="216"/>
      <c r="D106" s="129" t="s">
        <v>31</v>
      </c>
      <c r="E106" s="64"/>
      <c r="F106" s="64"/>
      <c r="G106" s="64"/>
      <c r="H106" s="64"/>
      <c r="I106" s="64"/>
      <c r="J106" s="64"/>
      <c r="K106" s="94"/>
      <c r="L106" s="94"/>
      <c r="M106" s="94"/>
      <c r="N106" s="94"/>
      <c r="O106" s="94"/>
      <c r="P106" s="94"/>
      <c r="Q106" s="218"/>
      <c r="R106" s="64">
        <f>SUM(E106:P106)</f>
        <v>0</v>
      </c>
      <c r="S106" s="219"/>
      <c r="T106" s="219"/>
      <c r="U106" s="18"/>
    </row>
    <row r="107" spans="1:23" ht="40.5" customHeight="1">
      <c r="A107" s="236">
        <v>7</v>
      </c>
      <c r="B107" s="245" t="s">
        <v>155</v>
      </c>
      <c r="C107" s="212" t="s">
        <v>40</v>
      </c>
      <c r="D107" s="27" t="str">
        <f>[1]PbR!F147</f>
        <v>Recorridos</v>
      </c>
      <c r="E107" s="61">
        <v>23</v>
      </c>
      <c r="F107" s="61">
        <v>23</v>
      </c>
      <c r="G107" s="61">
        <v>23</v>
      </c>
      <c r="H107" s="61">
        <v>23</v>
      </c>
      <c r="I107" s="61">
        <v>23</v>
      </c>
      <c r="J107" s="61">
        <v>23</v>
      </c>
      <c r="K107" s="61">
        <v>23</v>
      </c>
      <c r="L107" s="61">
        <v>23</v>
      </c>
      <c r="M107" s="61">
        <v>23</v>
      </c>
      <c r="N107" s="61">
        <v>23</v>
      </c>
      <c r="O107" s="61">
        <v>23</v>
      </c>
      <c r="P107" s="61">
        <v>23</v>
      </c>
      <c r="Q107" s="213" t="s">
        <v>120</v>
      </c>
      <c r="R107" s="108">
        <f t="shared" ref="R107:R126" si="14">SUM(E107:P107)</f>
        <v>276</v>
      </c>
      <c r="S107" s="215" t="s">
        <v>38</v>
      </c>
      <c r="T107" s="215" t="s">
        <v>39</v>
      </c>
      <c r="U107" s="18"/>
    </row>
    <row r="108" spans="1:23" ht="61.5" customHeight="1">
      <c r="A108" s="236"/>
      <c r="B108" s="245"/>
      <c r="C108" s="212"/>
      <c r="D108" s="122" t="s">
        <v>31</v>
      </c>
      <c r="E108" s="62">
        <v>1106734.3700000001</v>
      </c>
      <c r="F108" s="62">
        <v>1093234.3700000001</v>
      </c>
      <c r="G108" s="62">
        <v>1093234.3700000001</v>
      </c>
      <c r="H108" s="62">
        <v>1093234.3700000001</v>
      </c>
      <c r="I108" s="62">
        <v>1133234.3700000001</v>
      </c>
      <c r="J108" s="62">
        <v>1105234.3700000001</v>
      </c>
      <c r="K108" s="62">
        <v>1104734.3700000001</v>
      </c>
      <c r="L108" s="62">
        <v>1159934.3700000001</v>
      </c>
      <c r="M108" s="62">
        <v>1093234.3700000001</v>
      </c>
      <c r="N108" s="62">
        <v>1093234.3700000001</v>
      </c>
      <c r="O108" s="62">
        <v>1093234.3700000001</v>
      </c>
      <c r="P108" s="62">
        <v>1213233.2400000002</v>
      </c>
      <c r="Q108" s="214"/>
      <c r="R108" s="107">
        <f>SUM(E108:P108)</f>
        <v>13382511.310000004</v>
      </c>
      <c r="S108" s="215"/>
      <c r="T108" s="215"/>
      <c r="U108" s="18"/>
    </row>
    <row r="109" spans="1:23" ht="55.5" customHeight="1">
      <c r="A109" s="236"/>
      <c r="B109" s="245"/>
      <c r="C109" s="216" t="s">
        <v>32</v>
      </c>
      <c r="D109" s="43" t="s">
        <v>35</v>
      </c>
      <c r="E109" s="91"/>
      <c r="F109" s="91"/>
      <c r="G109" s="91"/>
      <c r="H109" s="95"/>
      <c r="I109" s="95"/>
      <c r="J109" s="95"/>
      <c r="K109" s="91"/>
      <c r="L109" s="91"/>
      <c r="M109" s="91"/>
      <c r="N109" s="98"/>
      <c r="O109" s="98"/>
      <c r="P109" s="98"/>
      <c r="Q109" s="217" t="s">
        <v>121</v>
      </c>
      <c r="R109" s="130">
        <f t="shared" si="14"/>
        <v>0</v>
      </c>
      <c r="S109" s="219">
        <f>R109/R107</f>
        <v>0</v>
      </c>
      <c r="T109" s="219">
        <f>R110/R108</f>
        <v>0</v>
      </c>
      <c r="U109" s="18">
        <v>2461171.9199999995</v>
      </c>
      <c r="W109" s="20">
        <f>R108-U109</f>
        <v>10921339.390000004</v>
      </c>
    </row>
    <row r="110" spans="1:23" ht="57.75" customHeight="1">
      <c r="A110" s="236"/>
      <c r="B110" s="245"/>
      <c r="C110" s="216"/>
      <c r="D110" s="129" t="s">
        <v>31</v>
      </c>
      <c r="E110" s="64"/>
      <c r="F110" s="64"/>
      <c r="G110" s="64"/>
      <c r="H110" s="64"/>
      <c r="I110" s="64"/>
      <c r="J110" s="64"/>
      <c r="K110" s="94"/>
      <c r="L110" s="94"/>
      <c r="M110" s="94"/>
      <c r="N110" s="94"/>
      <c r="O110" s="94"/>
      <c r="P110" s="94"/>
      <c r="Q110" s="218"/>
      <c r="R110" s="64">
        <f t="shared" si="14"/>
        <v>0</v>
      </c>
      <c r="S110" s="219"/>
      <c r="T110" s="219"/>
      <c r="U110" s="18"/>
    </row>
    <row r="111" spans="1:23" ht="74.25" customHeight="1">
      <c r="A111" s="236">
        <v>8</v>
      </c>
      <c r="B111" s="246" t="s">
        <v>156</v>
      </c>
      <c r="C111" s="212" t="s">
        <v>40</v>
      </c>
      <c r="D111" s="122" t="s">
        <v>44</v>
      </c>
      <c r="E111" s="61">
        <v>400</v>
      </c>
      <c r="F111" s="61">
        <v>400</v>
      </c>
      <c r="G111" s="61">
        <v>400</v>
      </c>
      <c r="H111" s="61">
        <v>400</v>
      </c>
      <c r="I111" s="61">
        <v>400</v>
      </c>
      <c r="J111" s="61">
        <v>400</v>
      </c>
      <c r="K111" s="61">
        <v>400</v>
      </c>
      <c r="L111" s="61">
        <v>400</v>
      </c>
      <c r="M111" s="61">
        <v>400</v>
      </c>
      <c r="N111" s="61">
        <v>600</v>
      </c>
      <c r="O111" s="61">
        <v>400</v>
      </c>
      <c r="P111" s="61">
        <v>400</v>
      </c>
      <c r="Q111" s="213" t="s">
        <v>120</v>
      </c>
      <c r="R111" s="108">
        <f t="shared" si="14"/>
        <v>5000</v>
      </c>
      <c r="S111" s="215" t="s">
        <v>38</v>
      </c>
      <c r="T111" s="215" t="s">
        <v>39</v>
      </c>
      <c r="U111" s="18"/>
    </row>
    <row r="112" spans="1:23" ht="69.75" customHeight="1">
      <c r="A112" s="236"/>
      <c r="B112" s="246"/>
      <c r="C112" s="212"/>
      <c r="D112" s="122" t="s">
        <v>31</v>
      </c>
      <c r="E112" s="62">
        <v>401926.96000000008</v>
      </c>
      <c r="F112" s="62">
        <v>428426.96000000008</v>
      </c>
      <c r="G112" s="62">
        <v>400426.96000000008</v>
      </c>
      <c r="H112" s="62">
        <v>403926.96000000008</v>
      </c>
      <c r="I112" s="62">
        <v>430426.96000000008</v>
      </c>
      <c r="J112" s="62">
        <v>432628.0400000001</v>
      </c>
      <c r="K112" s="62">
        <v>400426.96000000008</v>
      </c>
      <c r="L112" s="62">
        <v>445626.96000000008</v>
      </c>
      <c r="M112" s="62">
        <v>400426.96000000008</v>
      </c>
      <c r="N112" s="62">
        <v>400426.96000000008</v>
      </c>
      <c r="O112" s="62">
        <v>402926.96000000008</v>
      </c>
      <c r="P112" s="62">
        <v>480426.96000000008</v>
      </c>
      <c r="Q112" s="214"/>
      <c r="R112" s="107">
        <f t="shared" si="14"/>
        <v>5028024.6000000006</v>
      </c>
      <c r="S112" s="215"/>
      <c r="T112" s="215"/>
      <c r="U112" s="18"/>
    </row>
    <row r="113" spans="1:23" ht="66.75" customHeight="1">
      <c r="A113" s="236"/>
      <c r="B113" s="246"/>
      <c r="C113" s="216" t="s">
        <v>32</v>
      </c>
      <c r="D113" s="129" t="str">
        <f>D111</f>
        <v>Informes
Presup.</v>
      </c>
      <c r="E113" s="66"/>
      <c r="F113" s="66"/>
      <c r="G113" s="66"/>
      <c r="H113" s="91"/>
      <c r="I113" s="91"/>
      <c r="J113" s="91"/>
      <c r="K113" s="91"/>
      <c r="L113" s="91"/>
      <c r="M113" s="91"/>
      <c r="N113" s="98"/>
      <c r="O113" s="98"/>
      <c r="P113" s="98"/>
      <c r="Q113" s="217" t="s">
        <v>121</v>
      </c>
      <c r="R113" s="130">
        <f t="shared" si="14"/>
        <v>0</v>
      </c>
      <c r="S113" s="219">
        <f>R113/R111</f>
        <v>0</v>
      </c>
      <c r="T113" s="219">
        <f>R114/R112</f>
        <v>0</v>
      </c>
      <c r="U113" s="18"/>
    </row>
    <row r="114" spans="1:23" ht="55.5" customHeight="1">
      <c r="A114" s="236"/>
      <c r="B114" s="246"/>
      <c r="C114" s="216"/>
      <c r="D114" s="129" t="str">
        <f>D112</f>
        <v>Monto</v>
      </c>
      <c r="E114" s="64"/>
      <c r="F114" s="64"/>
      <c r="G114" s="64"/>
      <c r="H114" s="64"/>
      <c r="I114" s="64"/>
      <c r="J114" s="64"/>
      <c r="K114" s="67"/>
      <c r="L114" s="67"/>
      <c r="M114" s="67"/>
      <c r="N114" s="94"/>
      <c r="O114" s="94"/>
      <c r="P114" s="94"/>
      <c r="Q114" s="218"/>
      <c r="R114" s="64">
        <f>SUM(E114:P114)</f>
        <v>0</v>
      </c>
      <c r="S114" s="219"/>
      <c r="T114" s="219"/>
      <c r="U114" s="18">
        <v>37590670.720000006</v>
      </c>
      <c r="W114" s="20">
        <f>R112-U114</f>
        <v>-32562646.120000005</v>
      </c>
    </row>
    <row r="115" spans="1:23" ht="40.5" customHeight="1">
      <c r="A115" s="236">
        <v>9</v>
      </c>
      <c r="B115" s="246" t="s">
        <v>157</v>
      </c>
      <c r="C115" s="212" t="s">
        <v>40</v>
      </c>
      <c r="D115" s="122" t="s">
        <v>45</v>
      </c>
      <c r="E115" s="61">
        <v>60</v>
      </c>
      <c r="F115" s="61">
        <v>60</v>
      </c>
      <c r="G115" s="61">
        <v>60</v>
      </c>
      <c r="H115" s="61">
        <v>60</v>
      </c>
      <c r="I115" s="61">
        <v>60</v>
      </c>
      <c r="J115" s="61">
        <v>60</v>
      </c>
      <c r="K115" s="61">
        <v>60</v>
      </c>
      <c r="L115" s="61">
        <v>60</v>
      </c>
      <c r="M115" s="61">
        <v>60</v>
      </c>
      <c r="N115" s="61">
        <v>60</v>
      </c>
      <c r="O115" s="61">
        <v>60</v>
      </c>
      <c r="P115" s="61">
        <v>60</v>
      </c>
      <c r="Q115" s="213" t="s">
        <v>120</v>
      </c>
      <c r="R115" s="108">
        <f t="shared" si="14"/>
        <v>720</v>
      </c>
      <c r="S115" s="215" t="s">
        <v>38</v>
      </c>
      <c r="T115" s="215" t="s">
        <v>39</v>
      </c>
      <c r="U115" s="18"/>
    </row>
    <row r="116" spans="1:23" ht="40.5" customHeight="1">
      <c r="A116" s="236"/>
      <c r="B116" s="246"/>
      <c r="C116" s="212"/>
      <c r="D116" s="122" t="s">
        <v>31</v>
      </c>
      <c r="E116" s="62">
        <v>2378180.1000000006</v>
      </c>
      <c r="F116" s="62">
        <v>2019154.5800000005</v>
      </c>
      <c r="G116" s="62">
        <v>2097487.9100000006</v>
      </c>
      <c r="H116" s="62">
        <v>1985154.5800000005</v>
      </c>
      <c r="I116" s="62">
        <v>2215321.2400000007</v>
      </c>
      <c r="J116" s="62">
        <v>2015715.4000000004</v>
      </c>
      <c r="K116" s="62">
        <v>2082154.5800000005</v>
      </c>
      <c r="L116" s="62">
        <v>2122732.9200000004</v>
      </c>
      <c r="M116" s="62">
        <v>1968177.2500000005</v>
      </c>
      <c r="N116" s="62">
        <v>1864237.9200000004</v>
      </c>
      <c r="O116" s="62">
        <v>1964571.2900000005</v>
      </c>
      <c r="P116" s="62">
        <v>2855505.1300000008</v>
      </c>
      <c r="Q116" s="214"/>
      <c r="R116" s="107">
        <f t="shared" si="14"/>
        <v>25568392.900000006</v>
      </c>
      <c r="S116" s="215"/>
      <c r="T116" s="215"/>
      <c r="U116" s="18"/>
    </row>
    <row r="117" spans="1:23" ht="60.75" customHeight="1">
      <c r="A117" s="236"/>
      <c r="B117" s="246"/>
      <c r="C117" s="216" t="s">
        <v>32</v>
      </c>
      <c r="D117" s="129" t="str">
        <f>D115</f>
        <v>Sol. tran. com.</v>
      </c>
      <c r="E117" s="92"/>
      <c r="F117" s="92"/>
      <c r="G117" s="92"/>
      <c r="H117" s="92"/>
      <c r="I117" s="92"/>
      <c r="J117" s="92"/>
      <c r="K117" s="92"/>
      <c r="L117" s="97"/>
      <c r="M117" s="97"/>
      <c r="N117" s="97"/>
      <c r="O117" s="97"/>
      <c r="P117" s="97"/>
      <c r="Q117" s="217" t="s">
        <v>121</v>
      </c>
      <c r="R117" s="130">
        <f t="shared" si="14"/>
        <v>0</v>
      </c>
      <c r="S117" s="219">
        <f>R117/R115</f>
        <v>0</v>
      </c>
      <c r="T117" s="219">
        <f>R118/R116</f>
        <v>0</v>
      </c>
      <c r="U117" s="18">
        <v>2812522.1300000013</v>
      </c>
      <c r="W117" s="20">
        <f>R116-U117</f>
        <v>22755870.770000003</v>
      </c>
    </row>
    <row r="118" spans="1:23" ht="60.75" customHeight="1">
      <c r="A118" s="236"/>
      <c r="B118" s="246"/>
      <c r="C118" s="216"/>
      <c r="D118" s="129" t="str">
        <f>D116</f>
        <v>Monto</v>
      </c>
      <c r="E118" s="64"/>
      <c r="F118" s="64"/>
      <c r="G118" s="64"/>
      <c r="H118" s="64"/>
      <c r="I118" s="64"/>
      <c r="J118" s="64"/>
      <c r="K118" s="67"/>
      <c r="L118" s="67"/>
      <c r="M118" s="67"/>
      <c r="N118" s="94"/>
      <c r="O118" s="94"/>
      <c r="P118" s="94"/>
      <c r="Q118" s="218"/>
      <c r="R118" s="64">
        <f t="shared" si="14"/>
        <v>0</v>
      </c>
      <c r="S118" s="219"/>
      <c r="T118" s="219"/>
      <c r="U118" s="18"/>
    </row>
    <row r="119" spans="1:23" ht="40.5" customHeight="1">
      <c r="A119" s="236">
        <v>10</v>
      </c>
      <c r="B119" s="246" t="s">
        <v>158</v>
      </c>
      <c r="C119" s="212" t="s">
        <v>40</v>
      </c>
      <c r="D119" s="122" t="s">
        <v>46</v>
      </c>
      <c r="E119" s="61">
        <v>70</v>
      </c>
      <c r="F119" s="61">
        <v>100</v>
      </c>
      <c r="G119" s="61">
        <v>150</v>
      </c>
      <c r="H119" s="61">
        <v>150</v>
      </c>
      <c r="I119" s="61">
        <v>150</v>
      </c>
      <c r="J119" s="61">
        <v>150</v>
      </c>
      <c r="K119" s="61">
        <v>150</v>
      </c>
      <c r="L119" s="61">
        <v>150</v>
      </c>
      <c r="M119" s="61">
        <v>150</v>
      </c>
      <c r="N119" s="61">
        <v>180</v>
      </c>
      <c r="O119" s="61">
        <v>100</v>
      </c>
      <c r="P119" s="61">
        <v>100</v>
      </c>
      <c r="Q119" s="213" t="s">
        <v>120</v>
      </c>
      <c r="R119" s="108">
        <f t="shared" si="14"/>
        <v>1600</v>
      </c>
      <c r="S119" s="215" t="s">
        <v>38</v>
      </c>
      <c r="T119" s="215" t="s">
        <v>39</v>
      </c>
      <c r="U119" s="18"/>
    </row>
    <row r="120" spans="1:23" ht="55.5" customHeight="1">
      <c r="A120" s="236"/>
      <c r="B120" s="246"/>
      <c r="C120" s="212"/>
      <c r="D120" s="122" t="s">
        <v>31</v>
      </c>
      <c r="E120" s="62">
        <v>236045.35000000003</v>
      </c>
      <c r="F120" s="62">
        <v>230545.35000000003</v>
      </c>
      <c r="G120" s="62">
        <v>230045.35000000003</v>
      </c>
      <c r="H120" s="62">
        <v>229545.35000000003</v>
      </c>
      <c r="I120" s="62">
        <v>255770.35000000003</v>
      </c>
      <c r="J120" s="62">
        <v>235545.35000000003</v>
      </c>
      <c r="K120" s="62">
        <v>230545.35000000003</v>
      </c>
      <c r="L120" s="62">
        <v>261105.35000000003</v>
      </c>
      <c r="M120" s="62">
        <v>230045.35000000003</v>
      </c>
      <c r="N120" s="62">
        <v>229545.35000000003</v>
      </c>
      <c r="O120" s="62">
        <v>230045.35000000003</v>
      </c>
      <c r="P120" s="62">
        <v>269545.40000000002</v>
      </c>
      <c r="Q120" s="214"/>
      <c r="R120" s="107">
        <f t="shared" si="14"/>
        <v>2868329.2500000005</v>
      </c>
      <c r="S120" s="215"/>
      <c r="T120" s="215"/>
      <c r="U120" s="18"/>
    </row>
    <row r="121" spans="1:23" ht="54" customHeight="1">
      <c r="A121" s="236"/>
      <c r="B121" s="246"/>
      <c r="C121" s="216" t="s">
        <v>32</v>
      </c>
      <c r="D121" s="129" t="str">
        <f>D119</f>
        <v>Políticas Rec. H.</v>
      </c>
      <c r="E121" s="66"/>
      <c r="F121" s="66"/>
      <c r="G121" s="66"/>
      <c r="H121" s="66"/>
      <c r="I121" s="66"/>
      <c r="J121" s="66"/>
      <c r="K121" s="66"/>
      <c r="L121" s="66"/>
      <c r="M121" s="66"/>
      <c r="N121" s="96"/>
      <c r="O121" s="96"/>
      <c r="P121" s="96"/>
      <c r="Q121" s="217" t="s">
        <v>121</v>
      </c>
      <c r="R121" s="130">
        <f>SUM(E121:P121)</f>
        <v>0</v>
      </c>
      <c r="S121" s="219">
        <f>R121/R119</f>
        <v>0</v>
      </c>
      <c r="T121" s="219">
        <f>R122/R120</f>
        <v>0</v>
      </c>
      <c r="U121" s="18">
        <v>20828869.800000004</v>
      </c>
      <c r="W121" s="20">
        <f>R120-U121</f>
        <v>-17960540.550000004</v>
      </c>
    </row>
    <row r="122" spans="1:23" ht="55.5" customHeight="1">
      <c r="A122" s="236"/>
      <c r="B122" s="246"/>
      <c r="C122" s="216"/>
      <c r="D122" s="129" t="str">
        <f>D120</f>
        <v>Monto</v>
      </c>
      <c r="E122" s="64"/>
      <c r="F122" s="64"/>
      <c r="G122" s="64"/>
      <c r="H122" s="64"/>
      <c r="I122" s="64"/>
      <c r="J122" s="64"/>
      <c r="K122" s="94"/>
      <c r="L122" s="94"/>
      <c r="M122" s="94"/>
      <c r="N122" s="94"/>
      <c r="O122" s="94"/>
      <c r="P122" s="94"/>
      <c r="Q122" s="218"/>
      <c r="R122" s="64">
        <f t="shared" ref="R122" si="15">SUM(E122:P122)</f>
        <v>0</v>
      </c>
      <c r="S122" s="219"/>
      <c r="T122" s="219"/>
      <c r="U122" s="18"/>
    </row>
    <row r="123" spans="1:23" ht="40.5" customHeight="1">
      <c r="A123" s="236">
        <v>11</v>
      </c>
      <c r="B123" s="246" t="s">
        <v>159</v>
      </c>
      <c r="C123" s="212" t="s">
        <v>40</v>
      </c>
      <c r="D123" s="122" t="s">
        <v>46</v>
      </c>
      <c r="E123" s="61">
        <v>350</v>
      </c>
      <c r="F123" s="61">
        <v>350</v>
      </c>
      <c r="G123" s="61">
        <v>350</v>
      </c>
      <c r="H123" s="61">
        <v>350</v>
      </c>
      <c r="I123" s="61">
        <v>350</v>
      </c>
      <c r="J123" s="61">
        <v>350</v>
      </c>
      <c r="K123" s="61">
        <v>350</v>
      </c>
      <c r="L123" s="61">
        <v>350</v>
      </c>
      <c r="M123" s="61">
        <v>350</v>
      </c>
      <c r="N123" s="61">
        <v>350</v>
      </c>
      <c r="O123" s="61">
        <v>350</v>
      </c>
      <c r="P123" s="61">
        <v>350</v>
      </c>
      <c r="Q123" s="213" t="s">
        <v>120</v>
      </c>
      <c r="R123" s="108">
        <f t="shared" si="14"/>
        <v>4200</v>
      </c>
      <c r="S123" s="215" t="s">
        <v>38</v>
      </c>
      <c r="T123" s="215" t="s">
        <v>39</v>
      </c>
      <c r="U123" s="18"/>
    </row>
    <row r="124" spans="1:23" ht="40.5" customHeight="1">
      <c r="A124" s="236"/>
      <c r="B124" s="246"/>
      <c r="C124" s="212"/>
      <c r="D124" s="122" t="s">
        <v>31</v>
      </c>
      <c r="E124" s="62">
        <v>315681.64999999991</v>
      </c>
      <c r="F124" s="62">
        <v>319681.64999999991</v>
      </c>
      <c r="G124" s="62">
        <v>315681.64999999991</v>
      </c>
      <c r="H124" s="62">
        <v>315681.64999999991</v>
      </c>
      <c r="I124" s="62">
        <v>335681.64999999991</v>
      </c>
      <c r="J124" s="62">
        <v>335131.64999999991</v>
      </c>
      <c r="K124" s="62">
        <v>315681.64999999991</v>
      </c>
      <c r="L124" s="62">
        <v>358231.64999999991</v>
      </c>
      <c r="M124" s="62">
        <v>315681.64999999991</v>
      </c>
      <c r="N124" s="62">
        <v>315681.64999999991</v>
      </c>
      <c r="O124" s="62">
        <v>315681.64999999991</v>
      </c>
      <c r="P124" s="62">
        <v>398007.7</v>
      </c>
      <c r="Q124" s="214"/>
      <c r="R124" s="107">
        <f t="shared" si="14"/>
        <v>3956505.8499999992</v>
      </c>
      <c r="S124" s="215"/>
      <c r="T124" s="215"/>
      <c r="U124" s="18"/>
    </row>
    <row r="125" spans="1:23" ht="40.5" customHeight="1">
      <c r="A125" s="236"/>
      <c r="B125" s="246"/>
      <c r="C125" s="216" t="s">
        <v>32</v>
      </c>
      <c r="D125" s="129" t="str">
        <f>D123</f>
        <v>Políticas Rec. H.</v>
      </c>
      <c r="E125" s="66"/>
      <c r="F125" s="66"/>
      <c r="G125" s="66"/>
      <c r="H125" s="66"/>
      <c r="I125" s="66"/>
      <c r="J125" s="66"/>
      <c r="K125" s="66"/>
      <c r="L125" s="66"/>
      <c r="M125" s="66"/>
      <c r="N125" s="96"/>
      <c r="O125" s="96"/>
      <c r="P125" s="96"/>
      <c r="Q125" s="217" t="s">
        <v>121</v>
      </c>
      <c r="R125" s="130">
        <f>SUM(E125:P125)</f>
        <v>0</v>
      </c>
      <c r="S125" s="219">
        <f>R125/R123</f>
        <v>0</v>
      </c>
      <c r="T125" s="219">
        <f>R126/R124</f>
        <v>0</v>
      </c>
      <c r="U125" s="18">
        <v>20828869.800000004</v>
      </c>
      <c r="W125" s="20">
        <f>R124-U125</f>
        <v>-16872363.950000007</v>
      </c>
    </row>
    <row r="126" spans="1:23" ht="40.5" customHeight="1">
      <c r="A126" s="236"/>
      <c r="B126" s="246"/>
      <c r="C126" s="216"/>
      <c r="D126" s="129" t="str">
        <f>D124</f>
        <v>Monto</v>
      </c>
      <c r="E126" s="64"/>
      <c r="F126" s="64"/>
      <c r="G126" s="64"/>
      <c r="H126" s="64"/>
      <c r="I126" s="64"/>
      <c r="J126" s="64"/>
      <c r="K126" s="94"/>
      <c r="L126" s="94"/>
      <c r="M126" s="94"/>
      <c r="N126" s="94"/>
      <c r="O126" s="94"/>
      <c r="P126" s="94"/>
      <c r="Q126" s="218"/>
      <c r="R126" s="64">
        <f t="shared" si="14"/>
        <v>0</v>
      </c>
      <c r="S126" s="219"/>
      <c r="T126" s="219"/>
      <c r="U126" s="18"/>
    </row>
    <row r="127" spans="1:23" s="57" customFormat="1" ht="40.5" customHeight="1">
      <c r="A127" s="225" t="s">
        <v>36</v>
      </c>
      <c r="B127" s="225"/>
      <c r="C127" s="249" t="s">
        <v>40</v>
      </c>
      <c r="D127" s="123" t="s">
        <v>42</v>
      </c>
      <c r="E127" s="100">
        <f>E123+E119+E115+E111+E107+E103+E99+E95+E91+E87+E83</f>
        <v>3419</v>
      </c>
      <c r="F127" s="100">
        <f t="shared" ref="F127:P129" si="16">F123+F119+F115+F111+F107+F103+F99+F95+F91+F87+F83</f>
        <v>3484</v>
      </c>
      <c r="G127" s="100">
        <f t="shared" si="16"/>
        <v>3907</v>
      </c>
      <c r="H127" s="100">
        <f t="shared" si="16"/>
        <v>3604</v>
      </c>
      <c r="I127" s="100">
        <f t="shared" si="16"/>
        <v>3706</v>
      </c>
      <c r="J127" s="100">
        <f t="shared" si="16"/>
        <v>3758</v>
      </c>
      <c r="K127" s="100">
        <f t="shared" si="16"/>
        <v>3741</v>
      </c>
      <c r="L127" s="100">
        <f t="shared" si="16"/>
        <v>3753</v>
      </c>
      <c r="M127" s="100">
        <f t="shared" si="16"/>
        <v>3594</v>
      </c>
      <c r="N127" s="100">
        <f t="shared" si="16"/>
        <v>3859</v>
      </c>
      <c r="O127" s="100">
        <f t="shared" si="16"/>
        <v>3599</v>
      </c>
      <c r="P127" s="100">
        <f t="shared" si="16"/>
        <v>3667</v>
      </c>
      <c r="Q127" s="251">
        <f>SUM(E127:P127)</f>
        <v>44091</v>
      </c>
      <c r="R127" s="252"/>
      <c r="S127" s="215" t="s">
        <v>38</v>
      </c>
      <c r="T127" s="215" t="s">
        <v>39</v>
      </c>
      <c r="U127" s="56"/>
    </row>
    <row r="128" spans="1:23" s="57" customFormat="1" ht="40.5" customHeight="1">
      <c r="A128" s="225"/>
      <c r="B128" s="225"/>
      <c r="C128" s="250"/>
      <c r="D128" s="123" t="s">
        <v>31</v>
      </c>
      <c r="E128" s="100">
        <f>E124+E120+E116+E112+E108+E104+E100+E96+E92+E88+E84</f>
        <v>17293945.950000003</v>
      </c>
      <c r="F128" s="100">
        <f t="shared" si="16"/>
        <v>7415011.1400000015</v>
      </c>
      <c r="G128" s="100">
        <f t="shared" si="16"/>
        <v>7013772.4800000014</v>
      </c>
      <c r="H128" s="100">
        <f t="shared" si="16"/>
        <v>8187595.2600000007</v>
      </c>
      <c r="I128" s="100">
        <f t="shared" si="16"/>
        <v>7765510.4200000018</v>
      </c>
      <c r="J128" s="100">
        <f t="shared" si="16"/>
        <v>6503229.3900000015</v>
      </c>
      <c r="K128" s="100">
        <f t="shared" si="16"/>
        <v>7075570.4500000011</v>
      </c>
      <c r="L128" s="100">
        <f t="shared" si="16"/>
        <v>6890536.830000001</v>
      </c>
      <c r="M128" s="100">
        <f t="shared" si="16"/>
        <v>6883861.8200000012</v>
      </c>
      <c r="N128" s="100">
        <f t="shared" si="16"/>
        <v>6235455.830000001</v>
      </c>
      <c r="O128" s="100">
        <f t="shared" si="16"/>
        <v>6627268.7300000004</v>
      </c>
      <c r="P128" s="100">
        <f t="shared" si="16"/>
        <v>13204861.134000001</v>
      </c>
      <c r="Q128" s="253">
        <f>SUM(E128:P128)</f>
        <v>101096619.43400003</v>
      </c>
      <c r="R128" s="254"/>
      <c r="S128" s="215"/>
      <c r="T128" s="215"/>
      <c r="U128" s="56"/>
    </row>
    <row r="129" spans="1:22" s="57" customFormat="1" ht="40.5" customHeight="1">
      <c r="A129" s="225"/>
      <c r="B129" s="225"/>
      <c r="C129" s="255" t="s">
        <v>32</v>
      </c>
      <c r="D129" s="126" t="s">
        <v>42</v>
      </c>
      <c r="E129" s="101">
        <f>E125+E121+E117+E113+E109+E105+E101+E97+E93+E89+E85</f>
        <v>0</v>
      </c>
      <c r="F129" s="101">
        <f t="shared" si="16"/>
        <v>0</v>
      </c>
      <c r="G129" s="101">
        <f t="shared" si="16"/>
        <v>0</v>
      </c>
      <c r="H129" s="101">
        <f t="shared" si="16"/>
        <v>0</v>
      </c>
      <c r="I129" s="101">
        <f t="shared" si="16"/>
        <v>0</v>
      </c>
      <c r="J129" s="101">
        <f t="shared" si="16"/>
        <v>0</v>
      </c>
      <c r="K129" s="101">
        <f t="shared" si="16"/>
        <v>0</v>
      </c>
      <c r="L129" s="101">
        <f t="shared" si="16"/>
        <v>0</v>
      </c>
      <c r="M129" s="101">
        <f t="shared" si="16"/>
        <v>0</v>
      </c>
      <c r="N129" s="101">
        <f t="shared" si="16"/>
        <v>0</v>
      </c>
      <c r="O129" s="101">
        <f t="shared" si="16"/>
        <v>0</v>
      </c>
      <c r="P129" s="101">
        <f t="shared" si="16"/>
        <v>0</v>
      </c>
      <c r="Q129" s="256">
        <f>E129+F129+G129+H129+I129+J129+K129+K129+L129+M129+M129</f>
        <v>0</v>
      </c>
      <c r="R129" s="257"/>
      <c r="S129" s="219">
        <f>Q129/Q127</f>
        <v>0</v>
      </c>
      <c r="T129" s="219" t="e">
        <f ca="1">Q130/Q128</f>
        <v>#DIV/0!</v>
      </c>
      <c r="U129" s="56"/>
    </row>
    <row r="130" spans="1:22" s="57" customFormat="1" ht="40.5" customHeight="1">
      <c r="A130" s="225"/>
      <c r="B130" s="225"/>
      <c r="C130" s="255"/>
      <c r="D130" s="126" t="s">
        <v>31</v>
      </c>
      <c r="E130" s="71">
        <f t="shared" ref="E130:P130" si="17">E126+E122+E118+E114+E110+E106+E102+E98+E94+E90+E86</f>
        <v>0</v>
      </c>
      <c r="F130" s="71">
        <f t="shared" si="17"/>
        <v>0</v>
      </c>
      <c r="G130" s="71">
        <f t="shared" si="17"/>
        <v>0</v>
      </c>
      <c r="H130" s="71">
        <f t="shared" si="17"/>
        <v>0</v>
      </c>
      <c r="I130" s="71">
        <f t="shared" si="17"/>
        <v>0</v>
      </c>
      <c r="J130" s="71">
        <f t="shared" si="17"/>
        <v>0</v>
      </c>
      <c r="K130" s="71">
        <f t="shared" si="17"/>
        <v>0</v>
      </c>
      <c r="L130" s="71">
        <f t="shared" si="17"/>
        <v>0</v>
      </c>
      <c r="M130" s="71">
        <f t="shared" si="17"/>
        <v>0</v>
      </c>
      <c r="N130" s="71">
        <f t="shared" si="17"/>
        <v>0</v>
      </c>
      <c r="O130" s="71">
        <f t="shared" si="17"/>
        <v>0</v>
      </c>
      <c r="P130" s="71">
        <f t="shared" si="17"/>
        <v>0</v>
      </c>
      <c r="Q130" s="247">
        <f ca="1">SUM(E130:Q130)</f>
        <v>0</v>
      </c>
      <c r="R130" s="248"/>
      <c r="S130" s="219"/>
      <c r="T130" s="219"/>
      <c r="U130" s="56"/>
    </row>
    <row r="131" spans="1:22" ht="53.25" customHeight="1">
      <c r="A131" s="222" t="s">
        <v>132</v>
      </c>
      <c r="B131" s="223"/>
      <c r="C131" s="223"/>
      <c r="D131" s="223"/>
      <c r="E131" s="223"/>
      <c r="F131" s="223"/>
      <c r="G131" s="223"/>
      <c r="H131" s="223"/>
      <c r="I131" s="223"/>
      <c r="J131" s="223"/>
      <c r="K131" s="223"/>
      <c r="L131" s="223"/>
      <c r="M131" s="223"/>
      <c r="N131" s="223"/>
      <c r="O131" s="223"/>
      <c r="P131" s="223"/>
      <c r="Q131" s="223"/>
      <c r="R131" s="223"/>
      <c r="S131" s="223"/>
      <c r="T131" s="224"/>
      <c r="U131"/>
    </row>
    <row r="132" spans="1:22" ht="26.25" customHeight="1">
      <c r="A132" s="146" t="s">
        <v>1</v>
      </c>
      <c r="B132" s="146"/>
      <c r="C132" s="146"/>
      <c r="D132" s="146"/>
      <c r="E132" s="146"/>
      <c r="F132" s="146"/>
      <c r="G132" s="146"/>
      <c r="H132" s="146"/>
      <c r="I132" s="146"/>
      <c r="J132" s="146"/>
      <c r="K132" s="146" t="s">
        <v>116</v>
      </c>
      <c r="L132" s="146"/>
      <c r="M132" s="146"/>
      <c r="N132" s="146"/>
      <c r="O132" s="146"/>
      <c r="P132" s="146"/>
      <c r="Q132" s="146"/>
      <c r="R132" s="146"/>
      <c r="S132" s="146"/>
      <c r="T132" s="146"/>
      <c r="U132"/>
    </row>
    <row r="133" spans="1:22" ht="48" customHeight="1">
      <c r="A133" s="196" t="s">
        <v>111</v>
      </c>
      <c r="B133" s="196"/>
      <c r="C133" s="196"/>
      <c r="D133" s="196"/>
      <c r="E133" s="196"/>
      <c r="F133" s="196"/>
      <c r="G133" s="196"/>
      <c r="H133" s="196"/>
      <c r="I133" s="196"/>
      <c r="J133" s="196"/>
      <c r="K133" s="197" t="s">
        <v>92</v>
      </c>
      <c r="L133" s="197"/>
      <c r="M133" s="197"/>
      <c r="N133" s="197"/>
      <c r="O133" s="197"/>
      <c r="P133" s="197"/>
      <c r="Q133" s="197"/>
      <c r="R133" s="197"/>
      <c r="S133" s="197"/>
      <c r="T133" s="197"/>
      <c r="U133"/>
    </row>
    <row r="134" spans="1:22" ht="18" hidden="1">
      <c r="A134" s="146" t="s">
        <v>2</v>
      </c>
      <c r="B134" s="146"/>
      <c r="C134" s="146"/>
      <c r="D134" s="146"/>
      <c r="E134" s="146"/>
      <c r="F134" s="146"/>
      <c r="G134" s="146"/>
      <c r="H134" s="146"/>
      <c r="I134" s="146"/>
      <c r="J134" s="146"/>
      <c r="K134" s="146" t="s">
        <v>47</v>
      </c>
      <c r="L134" s="146"/>
      <c r="M134" s="146"/>
      <c r="N134" s="146"/>
      <c r="O134" s="146"/>
      <c r="P134" s="146"/>
      <c r="Q134" s="146"/>
      <c r="R134" s="146"/>
      <c r="S134" s="146"/>
      <c r="T134" s="146"/>
      <c r="U134"/>
      <c r="V134">
        <v>5011</v>
      </c>
    </row>
    <row r="135" spans="1:22" ht="192" hidden="1" customHeight="1">
      <c r="A135" s="258" t="s">
        <v>102</v>
      </c>
      <c r="B135" s="258"/>
      <c r="C135" s="258"/>
      <c r="D135" s="144" t="s">
        <v>101</v>
      </c>
      <c r="E135" s="144"/>
      <c r="F135" s="144"/>
      <c r="G135" s="144"/>
      <c r="H135" s="144"/>
      <c r="I135" s="144"/>
      <c r="J135" s="144"/>
      <c r="K135" s="144"/>
      <c r="L135" s="144"/>
      <c r="M135" s="144"/>
      <c r="N135" s="144"/>
      <c r="O135" s="144"/>
      <c r="P135" s="144"/>
      <c r="Q135" s="144"/>
      <c r="R135" s="144"/>
      <c r="S135" s="144"/>
      <c r="T135" s="144"/>
      <c r="U135"/>
    </row>
    <row r="136" spans="1:22" ht="18" hidden="1">
      <c r="A136" s="146" t="s">
        <v>3</v>
      </c>
      <c r="B136" s="146"/>
      <c r="C136" s="146"/>
      <c r="D136" s="146"/>
      <c r="E136" s="146"/>
      <c r="F136" s="146"/>
      <c r="G136" s="146"/>
      <c r="H136" s="146"/>
      <c r="I136" s="146"/>
      <c r="J136" s="146"/>
      <c r="K136" s="146"/>
      <c r="L136" s="146"/>
      <c r="M136" s="146"/>
      <c r="N136" s="146"/>
      <c r="O136" s="146"/>
      <c r="P136" s="146"/>
      <c r="Q136" s="146"/>
      <c r="R136" s="146"/>
      <c r="S136" s="146"/>
      <c r="T136" s="146"/>
      <c r="U136"/>
    </row>
    <row r="137" spans="1:22" ht="15" hidden="1" customHeight="1">
      <c r="A137" s="147" t="s">
        <v>4</v>
      </c>
      <c r="B137" s="147"/>
      <c r="C137" s="147"/>
      <c r="D137" s="147"/>
      <c r="E137" s="147" t="s">
        <v>5</v>
      </c>
      <c r="F137" s="147"/>
      <c r="G137" s="147"/>
      <c r="H137" s="147"/>
      <c r="I137" s="147" t="s">
        <v>6</v>
      </c>
      <c r="J137" s="147"/>
      <c r="K137" s="147"/>
      <c r="L137" s="147"/>
      <c r="M137" s="147"/>
      <c r="N137" s="147"/>
      <c r="O137" s="147"/>
      <c r="P137" s="147"/>
      <c r="Q137" s="147" t="s">
        <v>7</v>
      </c>
      <c r="R137" s="147"/>
      <c r="S137" s="147"/>
      <c r="T137" s="147"/>
      <c r="U137"/>
    </row>
    <row r="138" spans="1:22" ht="35.1" hidden="1" customHeight="1">
      <c r="A138" s="154" t="s">
        <v>8</v>
      </c>
      <c r="B138" s="154"/>
      <c r="C138" s="154"/>
      <c r="D138" s="154"/>
      <c r="E138" s="155" t="s">
        <v>9</v>
      </c>
      <c r="F138" s="155"/>
      <c r="G138" s="155"/>
      <c r="H138" s="155"/>
      <c r="I138" s="154" t="s">
        <v>10</v>
      </c>
      <c r="J138" s="154"/>
      <c r="K138" s="154"/>
      <c r="L138" s="154"/>
      <c r="M138" s="154"/>
      <c r="N138" s="154"/>
      <c r="O138" s="154"/>
      <c r="P138" s="154"/>
      <c r="Q138" s="154" t="s">
        <v>11</v>
      </c>
      <c r="R138" s="154"/>
      <c r="S138" s="154"/>
      <c r="T138" s="154"/>
      <c r="U138"/>
      <c r="V138">
        <v>5007</v>
      </c>
    </row>
    <row r="139" spans="1:22" ht="18.75" customHeight="1">
      <c r="A139" s="156" t="s">
        <v>119</v>
      </c>
      <c r="B139" s="157" t="s">
        <v>115</v>
      </c>
      <c r="C139" s="158" t="s">
        <v>13</v>
      </c>
      <c r="D139" s="158" t="s">
        <v>14</v>
      </c>
      <c r="E139" s="156" t="s">
        <v>15</v>
      </c>
      <c r="F139" s="156" t="s">
        <v>16</v>
      </c>
      <c r="G139" s="156" t="s">
        <v>17</v>
      </c>
      <c r="H139" s="156" t="s">
        <v>18</v>
      </c>
      <c r="I139" s="156" t="s">
        <v>19</v>
      </c>
      <c r="J139" s="156" t="s">
        <v>20</v>
      </c>
      <c r="K139" s="156" t="s">
        <v>21</v>
      </c>
      <c r="L139" s="156" t="s">
        <v>22</v>
      </c>
      <c r="M139" s="156" t="s">
        <v>23</v>
      </c>
      <c r="N139" s="156" t="s">
        <v>24</v>
      </c>
      <c r="O139" s="156" t="s">
        <v>25</v>
      </c>
      <c r="P139" s="156" t="s">
        <v>26</v>
      </c>
      <c r="Q139" s="209" t="s">
        <v>114</v>
      </c>
      <c r="R139" s="157" t="s">
        <v>118</v>
      </c>
      <c r="S139" s="156" t="s">
        <v>28</v>
      </c>
      <c r="T139" s="156"/>
      <c r="U139"/>
      <c r="V139" s="125"/>
    </row>
    <row r="140" spans="1:22" ht="18.75" customHeight="1">
      <c r="A140" s="156"/>
      <c r="B140" s="157"/>
      <c r="C140" s="158"/>
      <c r="D140" s="158"/>
      <c r="E140" s="156"/>
      <c r="F140" s="156"/>
      <c r="G140" s="156"/>
      <c r="H140" s="156"/>
      <c r="I140" s="156"/>
      <c r="J140" s="156"/>
      <c r="K140" s="156"/>
      <c r="L140" s="156"/>
      <c r="M140" s="156"/>
      <c r="N140" s="156"/>
      <c r="O140" s="156"/>
      <c r="P140" s="156"/>
      <c r="Q140" s="209"/>
      <c r="R140" s="157"/>
      <c r="S140" s="124" t="s">
        <v>29</v>
      </c>
      <c r="T140" s="124" t="s">
        <v>30</v>
      </c>
      <c r="U140"/>
    </row>
    <row r="141" spans="1:22" ht="56.25" customHeight="1">
      <c r="A141" s="210">
        <v>1</v>
      </c>
      <c r="B141" s="259" t="s">
        <v>160</v>
      </c>
      <c r="C141" s="212" t="s">
        <v>40</v>
      </c>
      <c r="D141" s="52" t="s">
        <v>52</v>
      </c>
      <c r="E141" s="61">
        <v>22</v>
      </c>
      <c r="F141" s="61">
        <v>29</v>
      </c>
      <c r="G141" s="61">
        <v>30</v>
      </c>
      <c r="H141" s="61">
        <v>34</v>
      </c>
      <c r="I141" s="61">
        <v>29</v>
      </c>
      <c r="J141" s="61">
        <v>35</v>
      </c>
      <c r="K141" s="61">
        <v>35</v>
      </c>
      <c r="L141" s="61">
        <v>34</v>
      </c>
      <c r="M141" s="61">
        <v>31</v>
      </c>
      <c r="N141" s="61">
        <v>33</v>
      </c>
      <c r="O141" s="61">
        <v>28</v>
      </c>
      <c r="P141" s="61">
        <v>18</v>
      </c>
      <c r="Q141" s="213" t="s">
        <v>120</v>
      </c>
      <c r="R141" s="61">
        <f t="shared" ref="R141:R156" si="18">SUM(E141:P141)</f>
        <v>358</v>
      </c>
      <c r="S141" s="215" t="s">
        <v>38</v>
      </c>
      <c r="T141" s="215" t="s">
        <v>39</v>
      </c>
      <c r="U141"/>
      <c r="V141">
        <v>5006</v>
      </c>
    </row>
    <row r="142" spans="1:22" ht="56.25" customHeight="1">
      <c r="A142" s="210"/>
      <c r="B142" s="259"/>
      <c r="C142" s="212"/>
      <c r="D142" s="52" t="s">
        <v>31</v>
      </c>
      <c r="E142" s="62">
        <v>480010.95</v>
      </c>
      <c r="F142" s="62">
        <v>485010.95</v>
      </c>
      <c r="G142" s="62">
        <v>476010.95</v>
      </c>
      <c r="H142" s="62">
        <v>485010.95</v>
      </c>
      <c r="I142" s="62">
        <v>513176.95</v>
      </c>
      <c r="J142" s="62">
        <v>490025.95</v>
      </c>
      <c r="K142" s="62">
        <v>466010.95</v>
      </c>
      <c r="L142" s="62">
        <v>527891.94999999995</v>
      </c>
      <c r="M142" s="62">
        <v>472010.95</v>
      </c>
      <c r="N142" s="62">
        <v>475010.95</v>
      </c>
      <c r="O142" s="62">
        <v>466010.95</v>
      </c>
      <c r="P142" s="62">
        <v>588410.85</v>
      </c>
      <c r="Q142" s="214"/>
      <c r="R142" s="107">
        <f t="shared" si="18"/>
        <v>5924593.3000000007</v>
      </c>
      <c r="S142" s="215"/>
      <c r="T142" s="215"/>
      <c r="U142"/>
    </row>
    <row r="143" spans="1:22" ht="56.25" customHeight="1">
      <c r="A143" s="210"/>
      <c r="B143" s="259"/>
      <c r="C143" s="216" t="s">
        <v>32</v>
      </c>
      <c r="D143" s="53" t="s">
        <v>52</v>
      </c>
      <c r="E143" s="63"/>
      <c r="F143" s="63"/>
      <c r="G143" s="63"/>
      <c r="H143" s="63"/>
      <c r="I143" s="63"/>
      <c r="J143" s="63"/>
      <c r="K143" s="63"/>
      <c r="L143" s="63"/>
      <c r="M143" s="63"/>
      <c r="N143" s="63"/>
      <c r="O143" s="63"/>
      <c r="P143" s="63"/>
      <c r="Q143" s="217" t="s">
        <v>121</v>
      </c>
      <c r="R143" s="66">
        <f t="shared" si="18"/>
        <v>0</v>
      </c>
      <c r="S143" s="219">
        <f t="shared" ref="S143" si="19">R143/R141</f>
        <v>0</v>
      </c>
      <c r="T143" s="219">
        <f t="shared" ref="T143" si="20">R144/R142</f>
        <v>0</v>
      </c>
      <c r="U143"/>
    </row>
    <row r="144" spans="1:22" ht="56.25" customHeight="1">
      <c r="A144" s="210"/>
      <c r="B144" s="259"/>
      <c r="C144" s="216"/>
      <c r="D144" s="53" t="s">
        <v>31</v>
      </c>
      <c r="E144" s="64"/>
      <c r="F144" s="64"/>
      <c r="G144" s="64"/>
      <c r="H144" s="64"/>
      <c r="I144" s="64"/>
      <c r="J144" s="65"/>
      <c r="K144" s="64"/>
      <c r="L144" s="64"/>
      <c r="M144" s="64"/>
      <c r="N144" s="64"/>
      <c r="O144" s="64"/>
      <c r="P144" s="64"/>
      <c r="Q144" s="218"/>
      <c r="R144" s="67">
        <f t="shared" si="18"/>
        <v>0</v>
      </c>
      <c r="S144" s="219"/>
      <c r="T144" s="219"/>
      <c r="U144"/>
    </row>
    <row r="145" spans="1:26" ht="30" customHeight="1">
      <c r="A145" s="210">
        <v>2</v>
      </c>
      <c r="B145" s="260" t="s">
        <v>162</v>
      </c>
      <c r="C145" s="212" t="s">
        <v>40</v>
      </c>
      <c r="D145" s="52" t="s">
        <v>33</v>
      </c>
      <c r="E145" s="61">
        <v>24</v>
      </c>
      <c r="F145" s="61">
        <v>22</v>
      </c>
      <c r="G145" s="61">
        <v>47</v>
      </c>
      <c r="H145" s="61">
        <v>27</v>
      </c>
      <c r="I145" s="61">
        <v>30</v>
      </c>
      <c r="J145" s="61">
        <v>28</v>
      </c>
      <c r="K145" s="61">
        <v>18</v>
      </c>
      <c r="L145" s="61">
        <v>22</v>
      </c>
      <c r="M145" s="61">
        <v>30</v>
      </c>
      <c r="N145" s="61">
        <v>30</v>
      </c>
      <c r="O145" s="61">
        <v>27</v>
      </c>
      <c r="P145" s="61">
        <v>28</v>
      </c>
      <c r="Q145" s="213" t="s">
        <v>120</v>
      </c>
      <c r="R145" s="61">
        <f t="shared" si="18"/>
        <v>333</v>
      </c>
      <c r="S145" s="215" t="s">
        <v>38</v>
      </c>
      <c r="T145" s="215" t="s">
        <v>39</v>
      </c>
      <c r="U145"/>
      <c r="V145">
        <v>5005</v>
      </c>
    </row>
    <row r="146" spans="1:26" ht="30" customHeight="1">
      <c r="A146" s="210"/>
      <c r="B146" s="260"/>
      <c r="C146" s="212"/>
      <c r="D146" s="52" t="s">
        <v>31</v>
      </c>
      <c r="E146" s="62">
        <v>171007.21999999997</v>
      </c>
      <c r="F146" s="62">
        <v>160707.21999999997</v>
      </c>
      <c r="G146" s="62">
        <v>160707.21999999997</v>
      </c>
      <c r="H146" s="62">
        <v>160707.21999999997</v>
      </c>
      <c r="I146" s="62">
        <v>175852.21999999997</v>
      </c>
      <c r="J146" s="62">
        <v>167022.21999999997</v>
      </c>
      <c r="K146" s="62">
        <v>170707.21999999997</v>
      </c>
      <c r="L146" s="62">
        <v>186132.21999999997</v>
      </c>
      <c r="M146" s="62">
        <v>160707.21999999997</v>
      </c>
      <c r="N146" s="62">
        <v>160707.21999999997</v>
      </c>
      <c r="O146" s="62">
        <v>160707.21999999997</v>
      </c>
      <c r="P146" s="62">
        <v>180707.21999999997</v>
      </c>
      <c r="Q146" s="214"/>
      <c r="R146" s="107">
        <f t="shared" si="18"/>
        <v>2015671.6399999997</v>
      </c>
      <c r="S146" s="215"/>
      <c r="T146" s="215"/>
      <c r="U146"/>
    </row>
    <row r="147" spans="1:26" ht="30" customHeight="1">
      <c r="A147" s="210"/>
      <c r="B147" s="260"/>
      <c r="C147" s="216" t="s">
        <v>32</v>
      </c>
      <c r="D147" s="53" t="s">
        <v>33</v>
      </c>
      <c r="E147" s="66"/>
      <c r="F147" s="66"/>
      <c r="G147" s="66"/>
      <c r="H147" s="66"/>
      <c r="I147" s="66"/>
      <c r="J147" s="66"/>
      <c r="K147" s="66"/>
      <c r="L147" s="66"/>
      <c r="M147" s="66"/>
      <c r="N147" s="66"/>
      <c r="O147" s="66"/>
      <c r="P147" s="66"/>
      <c r="Q147" s="217" t="s">
        <v>121</v>
      </c>
      <c r="R147" s="66">
        <f t="shared" si="18"/>
        <v>0</v>
      </c>
      <c r="S147" s="219">
        <f t="shared" ref="S147" si="21">R147/R145</f>
        <v>0</v>
      </c>
      <c r="T147" s="219">
        <f t="shared" ref="T147" si="22">R148/R146</f>
        <v>0</v>
      </c>
      <c r="U147"/>
    </row>
    <row r="148" spans="1:26" ht="30" customHeight="1">
      <c r="A148" s="210"/>
      <c r="B148" s="260"/>
      <c r="C148" s="216"/>
      <c r="D148" s="53" t="s">
        <v>31</v>
      </c>
      <c r="E148" s="67"/>
      <c r="F148" s="67"/>
      <c r="G148" s="67"/>
      <c r="H148" s="67"/>
      <c r="I148" s="67"/>
      <c r="J148" s="67"/>
      <c r="K148" s="67"/>
      <c r="L148" s="67"/>
      <c r="M148" s="67"/>
      <c r="N148" s="67"/>
      <c r="O148" s="67"/>
      <c r="P148" s="67"/>
      <c r="Q148" s="218"/>
      <c r="R148" s="67">
        <f t="shared" si="18"/>
        <v>0</v>
      </c>
      <c r="S148" s="219"/>
      <c r="T148" s="219"/>
      <c r="U148"/>
    </row>
    <row r="149" spans="1:26" ht="30" customHeight="1">
      <c r="A149" s="210">
        <v>3</v>
      </c>
      <c r="B149" s="260" t="s">
        <v>161</v>
      </c>
      <c r="C149" s="212" t="s">
        <v>40</v>
      </c>
      <c r="D149" s="52" t="s">
        <v>83</v>
      </c>
      <c r="E149" s="68">
        <v>6200</v>
      </c>
      <c r="F149" s="68">
        <v>5100</v>
      </c>
      <c r="G149" s="68">
        <v>5800</v>
      </c>
      <c r="H149" s="68">
        <v>6200</v>
      </c>
      <c r="I149" s="68">
        <v>5700</v>
      </c>
      <c r="J149" s="68">
        <v>6300</v>
      </c>
      <c r="K149" s="68">
        <v>5800</v>
      </c>
      <c r="L149" s="68">
        <v>6300</v>
      </c>
      <c r="M149" s="68">
        <v>5700</v>
      </c>
      <c r="N149" s="68">
        <v>5600</v>
      </c>
      <c r="O149" s="68">
        <v>6100</v>
      </c>
      <c r="P149" s="68">
        <v>5300</v>
      </c>
      <c r="Q149" s="213" t="s">
        <v>120</v>
      </c>
      <c r="R149" s="61">
        <f t="shared" si="18"/>
        <v>70100</v>
      </c>
      <c r="S149" s="215" t="s">
        <v>38</v>
      </c>
      <c r="T149" s="215" t="s">
        <v>39</v>
      </c>
      <c r="U149"/>
    </row>
    <row r="150" spans="1:26" ht="30" customHeight="1">
      <c r="A150" s="210"/>
      <c r="B150" s="260"/>
      <c r="C150" s="212"/>
      <c r="D150" s="52" t="s">
        <v>31</v>
      </c>
      <c r="E150" s="62">
        <v>291527.37</v>
      </c>
      <c r="F150" s="62">
        <v>291527.37</v>
      </c>
      <c r="G150" s="62">
        <v>292527.37</v>
      </c>
      <c r="H150" s="62">
        <v>291527.37</v>
      </c>
      <c r="I150" s="62">
        <v>362977.37</v>
      </c>
      <c r="J150" s="62">
        <v>291527.37</v>
      </c>
      <c r="K150" s="62">
        <v>292527.37</v>
      </c>
      <c r="L150" s="62">
        <v>340977.37</v>
      </c>
      <c r="M150" s="62">
        <v>291527.37</v>
      </c>
      <c r="N150" s="62">
        <v>291527.37</v>
      </c>
      <c r="O150" s="62">
        <v>292527.37</v>
      </c>
      <c r="P150" s="62">
        <v>361527.37</v>
      </c>
      <c r="Q150" s="214"/>
      <c r="R150" s="107">
        <f t="shared" si="18"/>
        <v>3692228.4400000009</v>
      </c>
      <c r="S150" s="215"/>
      <c r="T150" s="215"/>
      <c r="U150"/>
      <c r="Z150">
        <v>33815995.609999999</v>
      </c>
    </row>
    <row r="151" spans="1:26" ht="30" customHeight="1">
      <c r="A151" s="210"/>
      <c r="B151" s="260"/>
      <c r="C151" s="216" t="s">
        <v>32</v>
      </c>
      <c r="D151" s="53" t="s">
        <v>83</v>
      </c>
      <c r="E151" s="66"/>
      <c r="F151" s="66"/>
      <c r="G151" s="66"/>
      <c r="H151" s="66"/>
      <c r="I151" s="66"/>
      <c r="J151" s="66"/>
      <c r="K151" s="66"/>
      <c r="L151" s="66"/>
      <c r="M151" s="66"/>
      <c r="N151" s="66"/>
      <c r="O151" s="66"/>
      <c r="P151" s="66"/>
      <c r="Q151" s="217" t="s">
        <v>121</v>
      </c>
      <c r="R151" s="66">
        <f t="shared" si="18"/>
        <v>0</v>
      </c>
      <c r="S151" s="219">
        <f t="shared" ref="S151" si="23">R151/R149</f>
        <v>0</v>
      </c>
      <c r="T151" s="219">
        <f t="shared" ref="T151" si="24">R152/R150</f>
        <v>0</v>
      </c>
      <c r="U151"/>
      <c r="Y151" s="38"/>
    </row>
    <row r="152" spans="1:26" ht="30" customHeight="1">
      <c r="A152" s="210"/>
      <c r="B152" s="260"/>
      <c r="C152" s="216"/>
      <c r="D152" s="53" t="s">
        <v>31</v>
      </c>
      <c r="E152" s="67"/>
      <c r="F152" s="67"/>
      <c r="G152" s="67"/>
      <c r="H152" s="67"/>
      <c r="I152" s="67"/>
      <c r="J152" s="67"/>
      <c r="K152" s="67"/>
      <c r="L152" s="67"/>
      <c r="M152" s="67"/>
      <c r="N152" s="67"/>
      <c r="O152" s="67"/>
      <c r="P152" s="67"/>
      <c r="Q152" s="218"/>
      <c r="R152" s="67">
        <f t="shared" si="18"/>
        <v>0</v>
      </c>
      <c r="S152" s="219"/>
      <c r="T152" s="219"/>
      <c r="U152"/>
    </row>
    <row r="153" spans="1:26" s="8" customFormat="1" ht="30" customHeight="1">
      <c r="A153" s="210">
        <v>4</v>
      </c>
      <c r="B153" s="260" t="s">
        <v>163</v>
      </c>
      <c r="C153" s="212" t="s">
        <v>40</v>
      </c>
      <c r="D153" s="52" t="s">
        <v>84</v>
      </c>
      <c r="E153" s="61">
        <v>350</v>
      </c>
      <c r="F153" s="61">
        <v>277</v>
      </c>
      <c r="G153" s="61">
        <v>300</v>
      </c>
      <c r="H153" s="61">
        <v>300</v>
      </c>
      <c r="I153" s="61">
        <v>320</v>
      </c>
      <c r="J153" s="61">
        <v>350</v>
      </c>
      <c r="K153" s="61">
        <v>320</v>
      </c>
      <c r="L153" s="61">
        <v>320</v>
      </c>
      <c r="M153" s="61">
        <v>320</v>
      </c>
      <c r="N153" s="61">
        <v>350</v>
      </c>
      <c r="O153" s="61">
        <v>300</v>
      </c>
      <c r="P153" s="61">
        <v>300</v>
      </c>
      <c r="Q153" s="213" t="s">
        <v>120</v>
      </c>
      <c r="R153" s="61">
        <f t="shared" si="18"/>
        <v>3807</v>
      </c>
      <c r="S153" s="215" t="s">
        <v>38</v>
      </c>
      <c r="T153" s="215" t="s">
        <v>39</v>
      </c>
      <c r="U153" s="7"/>
    </row>
    <row r="154" spans="1:26" ht="30" customHeight="1">
      <c r="A154" s="210"/>
      <c r="B154" s="260"/>
      <c r="C154" s="212"/>
      <c r="D154" s="52" t="s">
        <v>31</v>
      </c>
      <c r="E154" s="62">
        <v>331522.27</v>
      </c>
      <c r="F154" s="62">
        <v>278982.11</v>
      </c>
      <c r="G154" s="62">
        <v>281882.11</v>
      </c>
      <c r="H154" s="62">
        <v>278982.11</v>
      </c>
      <c r="I154" s="62">
        <v>293982.11</v>
      </c>
      <c r="J154" s="62">
        <v>301582.11</v>
      </c>
      <c r="K154" s="62">
        <v>281382.11</v>
      </c>
      <c r="L154" s="62">
        <v>244748.78</v>
      </c>
      <c r="M154" s="62">
        <v>279282.11</v>
      </c>
      <c r="N154" s="62">
        <v>207548.78</v>
      </c>
      <c r="O154" s="62">
        <v>279282.11</v>
      </c>
      <c r="P154" s="62">
        <v>499522.31</v>
      </c>
      <c r="Q154" s="214"/>
      <c r="R154" s="107">
        <f t="shared" si="18"/>
        <v>3558699.0199999991</v>
      </c>
      <c r="S154" s="215"/>
      <c r="T154" s="215"/>
      <c r="U154"/>
    </row>
    <row r="155" spans="1:26" ht="30" customHeight="1">
      <c r="A155" s="210"/>
      <c r="B155" s="260"/>
      <c r="C155" s="216" t="s">
        <v>32</v>
      </c>
      <c r="D155" s="53" t="s">
        <v>84</v>
      </c>
      <c r="E155" s="66"/>
      <c r="F155" s="66"/>
      <c r="G155" s="66"/>
      <c r="H155" s="66"/>
      <c r="I155" s="66"/>
      <c r="J155" s="66"/>
      <c r="K155" s="66"/>
      <c r="L155" s="66"/>
      <c r="M155" s="66"/>
      <c r="N155" s="66"/>
      <c r="O155" s="66"/>
      <c r="P155" s="66"/>
      <c r="Q155" s="217" t="s">
        <v>121</v>
      </c>
      <c r="R155" s="66">
        <f t="shared" si="18"/>
        <v>0</v>
      </c>
      <c r="S155" s="219">
        <f t="shared" ref="S155" si="25">R155/R153</f>
        <v>0</v>
      </c>
      <c r="T155" s="219">
        <f t="shared" ref="T155" si="26">R156/R154</f>
        <v>0</v>
      </c>
      <c r="U155"/>
    </row>
    <row r="156" spans="1:26" ht="30" customHeight="1">
      <c r="A156" s="210"/>
      <c r="B156" s="260"/>
      <c r="C156" s="216"/>
      <c r="D156" s="53" t="s">
        <v>31</v>
      </c>
      <c r="E156" s="67"/>
      <c r="F156" s="67"/>
      <c r="G156" s="67"/>
      <c r="H156" s="67"/>
      <c r="I156" s="67"/>
      <c r="J156" s="67"/>
      <c r="K156" s="67"/>
      <c r="L156" s="67"/>
      <c r="M156" s="67"/>
      <c r="N156" s="67"/>
      <c r="O156" s="67"/>
      <c r="P156" s="67"/>
      <c r="Q156" s="218"/>
      <c r="R156" s="67">
        <f t="shared" si="18"/>
        <v>0</v>
      </c>
      <c r="S156" s="219"/>
      <c r="T156" s="219"/>
      <c r="U156"/>
    </row>
    <row r="157" spans="1:26" ht="47.25" customHeight="1">
      <c r="A157" s="225" t="s">
        <v>36</v>
      </c>
      <c r="B157" s="225"/>
      <c r="C157" s="226" t="s">
        <v>40</v>
      </c>
      <c r="D157" s="123" t="s">
        <v>42</v>
      </c>
      <c r="E157" s="69">
        <f>E141+E145+E149+E153</f>
        <v>6596</v>
      </c>
      <c r="F157" s="69">
        <f t="shared" ref="F157:P158" si="27">F141+F145+F149+F153</f>
        <v>5428</v>
      </c>
      <c r="G157" s="69">
        <f t="shared" si="27"/>
        <v>6177</v>
      </c>
      <c r="H157" s="69">
        <f t="shared" si="27"/>
        <v>6561</v>
      </c>
      <c r="I157" s="69">
        <f t="shared" si="27"/>
        <v>6079</v>
      </c>
      <c r="J157" s="69">
        <f t="shared" si="27"/>
        <v>6713</v>
      </c>
      <c r="K157" s="69">
        <f t="shared" si="27"/>
        <v>6173</v>
      </c>
      <c r="L157" s="69">
        <f t="shared" si="27"/>
        <v>6676</v>
      </c>
      <c r="M157" s="69">
        <f t="shared" si="27"/>
        <v>6081</v>
      </c>
      <c r="N157" s="69">
        <f t="shared" si="27"/>
        <v>6013</v>
      </c>
      <c r="O157" s="69">
        <f t="shared" si="27"/>
        <v>6455</v>
      </c>
      <c r="P157" s="69">
        <f t="shared" si="27"/>
        <v>5646</v>
      </c>
      <c r="Q157" s="227">
        <f>SUM(E157:P157)</f>
        <v>74598</v>
      </c>
      <c r="R157" s="228"/>
      <c r="S157" s="215" t="s">
        <v>38</v>
      </c>
      <c r="T157" s="215" t="s">
        <v>39</v>
      </c>
      <c r="U157"/>
    </row>
    <row r="158" spans="1:26" ht="47.25" customHeight="1">
      <c r="A158" s="225"/>
      <c r="B158" s="225"/>
      <c r="C158" s="226"/>
      <c r="D158" s="123" t="s">
        <v>31</v>
      </c>
      <c r="E158" s="69">
        <f>E142+E146+E150+E154</f>
        <v>1274067.81</v>
      </c>
      <c r="F158" s="69">
        <f t="shared" si="27"/>
        <v>1216227.6499999999</v>
      </c>
      <c r="G158" s="69">
        <f t="shared" si="27"/>
        <v>1211127.6499999999</v>
      </c>
      <c r="H158" s="69">
        <f t="shared" si="27"/>
        <v>1216227.6499999999</v>
      </c>
      <c r="I158" s="69">
        <f t="shared" si="27"/>
        <v>1345988.65</v>
      </c>
      <c r="J158" s="69">
        <f t="shared" si="27"/>
        <v>1250157.6499999999</v>
      </c>
      <c r="K158" s="69">
        <f t="shared" si="27"/>
        <v>1210627.6499999999</v>
      </c>
      <c r="L158" s="69">
        <f t="shared" si="27"/>
        <v>1299750.32</v>
      </c>
      <c r="M158" s="69">
        <f t="shared" si="27"/>
        <v>1203527.6499999999</v>
      </c>
      <c r="N158" s="69">
        <f t="shared" si="27"/>
        <v>1134794.3199999998</v>
      </c>
      <c r="O158" s="69">
        <f t="shared" si="27"/>
        <v>1198527.6499999999</v>
      </c>
      <c r="P158" s="69">
        <f t="shared" si="27"/>
        <v>1630167.75</v>
      </c>
      <c r="Q158" s="261">
        <f>SUM(E158:P158)</f>
        <v>15191192.400000002</v>
      </c>
      <c r="R158" s="262"/>
      <c r="S158" s="215"/>
      <c r="T158" s="215"/>
      <c r="U158"/>
    </row>
    <row r="159" spans="1:26" ht="47.25" customHeight="1">
      <c r="A159" s="225"/>
      <c r="B159" s="225"/>
      <c r="C159" s="255" t="s">
        <v>32</v>
      </c>
      <c r="D159" s="126" t="s">
        <v>42</v>
      </c>
      <c r="E159" s="70">
        <f t="shared" ref="E159:P160" si="28">E143+E147+E151+E155</f>
        <v>0</v>
      </c>
      <c r="F159" s="70">
        <f t="shared" si="28"/>
        <v>0</v>
      </c>
      <c r="G159" s="70">
        <f t="shared" si="28"/>
        <v>0</v>
      </c>
      <c r="H159" s="70">
        <f t="shared" si="28"/>
        <v>0</v>
      </c>
      <c r="I159" s="70">
        <f t="shared" si="28"/>
        <v>0</v>
      </c>
      <c r="J159" s="70">
        <f t="shared" si="28"/>
        <v>0</v>
      </c>
      <c r="K159" s="70">
        <f t="shared" si="28"/>
        <v>0</v>
      </c>
      <c r="L159" s="70">
        <f t="shared" si="28"/>
        <v>0</v>
      </c>
      <c r="M159" s="70">
        <f t="shared" si="28"/>
        <v>0</v>
      </c>
      <c r="N159" s="70">
        <f t="shared" si="28"/>
        <v>0</v>
      </c>
      <c r="O159" s="70">
        <f t="shared" si="28"/>
        <v>0</v>
      </c>
      <c r="P159" s="70">
        <f t="shared" si="28"/>
        <v>0</v>
      </c>
      <c r="Q159" s="230">
        <f>SUM(E159:P159)</f>
        <v>0</v>
      </c>
      <c r="R159" s="231"/>
      <c r="S159" s="219">
        <f>Q159/Q157</f>
        <v>0</v>
      </c>
      <c r="T159" s="219">
        <f>Q160/Q158</f>
        <v>0</v>
      </c>
      <c r="U159"/>
    </row>
    <row r="160" spans="1:26" ht="47.25" customHeight="1">
      <c r="A160" s="225"/>
      <c r="B160" s="225"/>
      <c r="C160" s="255"/>
      <c r="D160" s="126" t="s">
        <v>31</v>
      </c>
      <c r="E160" s="71">
        <f t="shared" si="28"/>
        <v>0</v>
      </c>
      <c r="F160" s="71">
        <f t="shared" si="28"/>
        <v>0</v>
      </c>
      <c r="G160" s="71">
        <f t="shared" si="28"/>
        <v>0</v>
      </c>
      <c r="H160" s="71">
        <f t="shared" si="28"/>
        <v>0</v>
      </c>
      <c r="I160" s="71">
        <f t="shared" si="28"/>
        <v>0</v>
      </c>
      <c r="J160" s="71">
        <f t="shared" si="28"/>
        <v>0</v>
      </c>
      <c r="K160" s="71">
        <f t="shared" si="28"/>
        <v>0</v>
      </c>
      <c r="L160" s="71">
        <f t="shared" si="28"/>
        <v>0</v>
      </c>
      <c r="M160" s="71">
        <f t="shared" si="28"/>
        <v>0</v>
      </c>
      <c r="N160" s="71">
        <f t="shared" si="28"/>
        <v>0</v>
      </c>
      <c r="O160" s="71">
        <f t="shared" si="28"/>
        <v>0</v>
      </c>
      <c r="P160" s="71">
        <f t="shared" si="28"/>
        <v>0</v>
      </c>
      <c r="Q160" s="247">
        <f>SUM(E160:P160)</f>
        <v>0</v>
      </c>
      <c r="R160" s="248"/>
      <c r="S160" s="219"/>
      <c r="T160" s="219"/>
      <c r="U160"/>
    </row>
    <row r="161" spans="1:23" ht="66.75" customHeight="1">
      <c r="A161" s="222" t="s">
        <v>133</v>
      </c>
      <c r="B161" s="223"/>
      <c r="C161" s="223"/>
      <c r="D161" s="223"/>
      <c r="E161" s="223"/>
      <c r="F161" s="223"/>
      <c r="G161" s="223"/>
      <c r="H161" s="223"/>
      <c r="I161" s="223"/>
      <c r="J161" s="223"/>
      <c r="K161" s="223"/>
      <c r="L161" s="223"/>
      <c r="M161" s="223"/>
      <c r="N161" s="223"/>
      <c r="O161" s="223"/>
      <c r="P161" s="223"/>
      <c r="Q161" s="223"/>
      <c r="R161" s="223"/>
      <c r="S161" s="223"/>
      <c r="T161" s="224"/>
      <c r="U161" s="18"/>
    </row>
    <row r="162" spans="1:23" s="8" customFormat="1" ht="33.75" customHeight="1">
      <c r="A162" s="195" t="s">
        <v>1</v>
      </c>
      <c r="B162" s="195"/>
      <c r="C162" s="195"/>
      <c r="D162" s="195"/>
      <c r="E162" s="195"/>
      <c r="F162" s="195"/>
      <c r="G162" s="195"/>
      <c r="H162" s="195"/>
      <c r="I162" s="195"/>
      <c r="J162" s="195"/>
      <c r="K162" s="195" t="s">
        <v>117</v>
      </c>
      <c r="L162" s="195"/>
      <c r="M162" s="195"/>
      <c r="N162" s="195"/>
      <c r="O162" s="195"/>
      <c r="P162" s="195"/>
      <c r="Q162" s="195"/>
      <c r="R162" s="195"/>
      <c r="S162" s="195"/>
      <c r="T162" s="195"/>
      <c r="U162" s="7"/>
    </row>
    <row r="163" spans="1:23" ht="57.75" customHeight="1">
      <c r="A163" s="196" t="s">
        <v>108</v>
      </c>
      <c r="B163" s="196"/>
      <c r="C163" s="196"/>
      <c r="D163" s="196"/>
      <c r="E163" s="196"/>
      <c r="F163" s="196"/>
      <c r="G163" s="196"/>
      <c r="H163" s="196"/>
      <c r="I163" s="196"/>
      <c r="J163" s="196"/>
      <c r="K163" s="197" t="s">
        <v>96</v>
      </c>
      <c r="L163" s="197"/>
      <c r="M163" s="197"/>
      <c r="N163" s="197"/>
      <c r="O163" s="197"/>
      <c r="P163" s="197"/>
      <c r="Q163" s="197"/>
      <c r="R163" s="197"/>
      <c r="S163" s="197"/>
      <c r="T163" s="197"/>
      <c r="U163" s="18"/>
    </row>
    <row r="164" spans="1:23" ht="18" hidden="1">
      <c r="A164" s="146" t="s">
        <v>2</v>
      </c>
      <c r="B164" s="146"/>
      <c r="C164" s="146"/>
      <c r="D164" s="146" t="s">
        <v>34</v>
      </c>
      <c r="E164" s="146"/>
      <c r="F164" s="146"/>
      <c r="G164" s="146"/>
      <c r="H164" s="146"/>
      <c r="I164" s="146"/>
      <c r="J164" s="146"/>
      <c r="K164" s="146"/>
      <c r="L164" s="146"/>
      <c r="M164" s="146"/>
      <c r="N164" s="146"/>
      <c r="O164" s="146"/>
      <c r="P164" s="146"/>
      <c r="Q164" s="146"/>
      <c r="R164" s="146"/>
      <c r="S164" s="146"/>
      <c r="T164" s="146"/>
      <c r="U164" s="18"/>
    </row>
    <row r="165" spans="1:23" ht="281.25" hidden="1" customHeight="1">
      <c r="A165" s="144" t="s">
        <v>91</v>
      </c>
      <c r="B165" s="144"/>
      <c r="C165" s="144"/>
      <c r="D165" s="145" t="s">
        <v>97</v>
      </c>
      <c r="E165" s="145"/>
      <c r="F165" s="145"/>
      <c r="G165" s="145"/>
      <c r="H165" s="145"/>
      <c r="I165" s="145"/>
      <c r="J165" s="145"/>
      <c r="K165" s="145"/>
      <c r="L165" s="145"/>
      <c r="M165" s="145"/>
      <c r="N165" s="145"/>
      <c r="O165" s="145"/>
      <c r="P165" s="145"/>
      <c r="Q165" s="145"/>
      <c r="R165" s="145"/>
      <c r="S165" s="145"/>
      <c r="T165" s="145"/>
      <c r="U165" s="18"/>
    </row>
    <row r="166" spans="1:23" ht="18" hidden="1">
      <c r="A166" s="146" t="s">
        <v>3</v>
      </c>
      <c r="B166" s="146"/>
      <c r="C166" s="146"/>
      <c r="D166" s="146"/>
      <c r="E166" s="146"/>
      <c r="F166" s="146"/>
      <c r="G166" s="146"/>
      <c r="H166" s="146"/>
      <c r="I166" s="146"/>
      <c r="J166" s="146"/>
      <c r="K166" s="146"/>
      <c r="L166" s="146"/>
      <c r="M166" s="146"/>
      <c r="N166" s="146"/>
      <c r="O166" s="146"/>
      <c r="P166" s="146"/>
      <c r="Q166" s="146"/>
      <c r="R166" s="146"/>
      <c r="S166" s="146"/>
      <c r="T166" s="146"/>
      <c r="U166" s="18"/>
    </row>
    <row r="167" spans="1:23" ht="24.95" hidden="1" customHeight="1">
      <c r="A167" s="147" t="s">
        <v>4</v>
      </c>
      <c r="B167" s="147"/>
      <c r="C167" s="147"/>
      <c r="D167" s="147"/>
      <c r="E167" s="147" t="s">
        <v>5</v>
      </c>
      <c r="F167" s="147"/>
      <c r="G167" s="147"/>
      <c r="H167" s="147"/>
      <c r="I167" s="147" t="s">
        <v>6</v>
      </c>
      <c r="J167" s="147"/>
      <c r="K167" s="147"/>
      <c r="L167" s="147"/>
      <c r="M167" s="147"/>
      <c r="N167" s="147"/>
      <c r="O167" s="147"/>
      <c r="P167" s="147"/>
      <c r="Q167" s="147" t="s">
        <v>7</v>
      </c>
      <c r="R167" s="147"/>
      <c r="S167" s="147"/>
      <c r="T167" s="147"/>
      <c r="U167" s="18"/>
    </row>
    <row r="168" spans="1:23" ht="30" hidden="1" customHeight="1">
      <c r="A168" s="154" t="s">
        <v>8</v>
      </c>
      <c r="B168" s="154"/>
      <c r="C168" s="154"/>
      <c r="D168" s="154"/>
      <c r="E168" s="155" t="s">
        <v>9</v>
      </c>
      <c r="F168" s="155"/>
      <c r="G168" s="155"/>
      <c r="H168" s="155"/>
      <c r="I168" s="154" t="s">
        <v>10</v>
      </c>
      <c r="J168" s="154"/>
      <c r="K168" s="154"/>
      <c r="L168" s="154"/>
      <c r="M168" s="154"/>
      <c r="N168" s="154"/>
      <c r="O168" s="154"/>
      <c r="P168" s="154"/>
      <c r="Q168" s="154" t="s">
        <v>11</v>
      </c>
      <c r="R168" s="154"/>
      <c r="S168" s="154"/>
      <c r="T168" s="154"/>
      <c r="U168" s="18"/>
    </row>
    <row r="169" spans="1:23" ht="18.75" customHeight="1">
      <c r="A169" s="156" t="s">
        <v>119</v>
      </c>
      <c r="B169" s="157" t="s">
        <v>115</v>
      </c>
      <c r="C169" s="158" t="s">
        <v>13</v>
      </c>
      <c r="D169" s="158" t="s">
        <v>14</v>
      </c>
      <c r="E169" s="156" t="s">
        <v>15</v>
      </c>
      <c r="F169" s="156" t="s">
        <v>16</v>
      </c>
      <c r="G169" s="156" t="s">
        <v>17</v>
      </c>
      <c r="H169" s="156" t="s">
        <v>18</v>
      </c>
      <c r="I169" s="156" t="s">
        <v>19</v>
      </c>
      <c r="J169" s="156" t="s">
        <v>20</v>
      </c>
      <c r="K169" s="156" t="s">
        <v>21</v>
      </c>
      <c r="L169" s="156" t="s">
        <v>22</v>
      </c>
      <c r="M169" s="156" t="s">
        <v>23</v>
      </c>
      <c r="N169" s="156" t="s">
        <v>24</v>
      </c>
      <c r="O169" s="156" t="s">
        <v>25</v>
      </c>
      <c r="P169" s="156" t="s">
        <v>26</v>
      </c>
      <c r="Q169" s="209" t="s">
        <v>114</v>
      </c>
      <c r="R169" s="157" t="s">
        <v>118</v>
      </c>
      <c r="S169" s="156" t="s">
        <v>28</v>
      </c>
      <c r="T169" s="156"/>
      <c r="U169"/>
      <c r="V169" s="125"/>
    </row>
    <row r="170" spans="1:23" ht="18.75" customHeight="1">
      <c r="A170" s="156"/>
      <c r="B170" s="157"/>
      <c r="C170" s="158"/>
      <c r="D170" s="158"/>
      <c r="E170" s="156"/>
      <c r="F170" s="156"/>
      <c r="G170" s="156"/>
      <c r="H170" s="156"/>
      <c r="I170" s="156"/>
      <c r="J170" s="156"/>
      <c r="K170" s="156"/>
      <c r="L170" s="156"/>
      <c r="M170" s="156"/>
      <c r="N170" s="156"/>
      <c r="O170" s="156"/>
      <c r="P170" s="156"/>
      <c r="Q170" s="209"/>
      <c r="R170" s="157"/>
      <c r="S170" s="124" t="s">
        <v>29</v>
      </c>
      <c r="T170" s="124" t="s">
        <v>30</v>
      </c>
      <c r="U170"/>
    </row>
    <row r="171" spans="1:23" ht="45.75" customHeight="1">
      <c r="A171" s="210">
        <v>1</v>
      </c>
      <c r="B171" s="246" t="s">
        <v>164</v>
      </c>
      <c r="C171" s="212" t="s">
        <v>40</v>
      </c>
      <c r="D171" s="50" t="s">
        <v>87</v>
      </c>
      <c r="E171" s="136">
        <v>12</v>
      </c>
      <c r="F171" s="136">
        <v>12</v>
      </c>
      <c r="G171" s="136">
        <v>12</v>
      </c>
      <c r="H171" s="136">
        <v>12</v>
      </c>
      <c r="I171" s="136">
        <v>12</v>
      </c>
      <c r="J171" s="136">
        <v>12</v>
      </c>
      <c r="K171" s="136">
        <v>12</v>
      </c>
      <c r="L171" s="136">
        <v>12</v>
      </c>
      <c r="M171" s="136">
        <v>12</v>
      </c>
      <c r="N171" s="136">
        <v>12</v>
      </c>
      <c r="O171" s="136">
        <v>12</v>
      </c>
      <c r="P171" s="136">
        <v>12</v>
      </c>
      <c r="Q171" s="213" t="s">
        <v>120</v>
      </c>
      <c r="R171" s="61">
        <f t="shared" ref="R171:R234" si="29">SUM(E171:P171)</f>
        <v>144</v>
      </c>
      <c r="S171" s="215" t="s">
        <v>38</v>
      </c>
      <c r="T171" s="215" t="s">
        <v>39</v>
      </c>
      <c r="U171" s="18"/>
    </row>
    <row r="172" spans="1:23" ht="45.75" customHeight="1">
      <c r="A172" s="210"/>
      <c r="B172" s="246"/>
      <c r="C172" s="212"/>
      <c r="D172" s="27" t="s">
        <v>31</v>
      </c>
      <c r="E172" s="137">
        <v>296962.22999999992</v>
      </c>
      <c r="F172" s="137">
        <v>296962.22999999992</v>
      </c>
      <c r="G172" s="137">
        <v>296962.22999999992</v>
      </c>
      <c r="H172" s="137">
        <v>296962.22999999992</v>
      </c>
      <c r="I172" s="137">
        <v>322687.22999999992</v>
      </c>
      <c r="J172" s="137">
        <v>299397.22999999992</v>
      </c>
      <c r="K172" s="137">
        <v>296962.22999999992</v>
      </c>
      <c r="L172" s="137">
        <v>329112.22999999992</v>
      </c>
      <c r="M172" s="137">
        <v>296962.22999999992</v>
      </c>
      <c r="N172" s="138">
        <v>296962.22999999992</v>
      </c>
      <c r="O172" s="138">
        <v>296962.22999999992</v>
      </c>
      <c r="P172" s="138">
        <v>342962.26999999996</v>
      </c>
      <c r="Q172" s="214"/>
      <c r="R172" s="88">
        <f t="shared" si="29"/>
        <v>3669856.7999999993</v>
      </c>
      <c r="S172" s="215"/>
      <c r="T172" s="215"/>
      <c r="U172" s="18"/>
    </row>
    <row r="173" spans="1:23" ht="45.75" customHeight="1">
      <c r="A173" s="210"/>
      <c r="B173" s="246"/>
      <c r="C173" s="216" t="s">
        <v>32</v>
      </c>
      <c r="D173" s="51" t="s">
        <v>87</v>
      </c>
      <c r="E173" s="85"/>
      <c r="F173" s="85"/>
      <c r="G173" s="85"/>
      <c r="H173" s="85"/>
      <c r="I173" s="85"/>
      <c r="J173" s="85"/>
      <c r="K173" s="85"/>
      <c r="L173" s="85"/>
      <c r="M173" s="85"/>
      <c r="N173" s="85"/>
      <c r="O173" s="85"/>
      <c r="P173" s="85"/>
      <c r="Q173" s="217" t="s">
        <v>121</v>
      </c>
      <c r="R173" s="66">
        <f t="shared" si="29"/>
        <v>0</v>
      </c>
      <c r="S173" s="219">
        <f>R173/R171</f>
        <v>0</v>
      </c>
      <c r="T173" s="219">
        <f>R174/R172</f>
        <v>0</v>
      </c>
      <c r="U173" s="18"/>
    </row>
    <row r="174" spans="1:23" ht="45.75" customHeight="1">
      <c r="A174" s="210"/>
      <c r="B174" s="246"/>
      <c r="C174" s="216"/>
      <c r="D174" s="43" t="s">
        <v>31</v>
      </c>
      <c r="E174" s="135"/>
      <c r="F174" s="135"/>
      <c r="G174" s="135"/>
      <c r="H174" s="135"/>
      <c r="I174" s="135"/>
      <c r="J174" s="135"/>
      <c r="K174" s="135"/>
      <c r="L174" s="135"/>
      <c r="M174" s="135"/>
      <c r="N174" s="135"/>
      <c r="O174" s="135"/>
      <c r="P174" s="135"/>
      <c r="Q174" s="218"/>
      <c r="R174" s="65">
        <f t="shared" si="29"/>
        <v>0</v>
      </c>
      <c r="S174" s="219"/>
      <c r="T174" s="219"/>
      <c r="U174" s="28"/>
    </row>
    <row r="175" spans="1:23" ht="39" customHeight="1">
      <c r="A175" s="210">
        <v>2</v>
      </c>
      <c r="B175" s="246" t="s">
        <v>166</v>
      </c>
      <c r="C175" s="212" t="s">
        <v>40</v>
      </c>
      <c r="D175" s="27" t="s">
        <v>54</v>
      </c>
      <c r="E175" s="139">
        <v>1270</v>
      </c>
      <c r="F175" s="139">
        <v>1270</v>
      </c>
      <c r="G175" s="139">
        <v>1270</v>
      </c>
      <c r="H175" s="139">
        <v>1270</v>
      </c>
      <c r="I175" s="139">
        <v>1270</v>
      </c>
      <c r="J175" s="139">
        <v>1270</v>
      </c>
      <c r="K175" s="139">
        <v>1270</v>
      </c>
      <c r="L175" s="139">
        <v>1270</v>
      </c>
      <c r="M175" s="139">
        <v>1270</v>
      </c>
      <c r="N175" s="139">
        <v>1270</v>
      </c>
      <c r="O175" s="139">
        <v>1270</v>
      </c>
      <c r="P175" s="139">
        <v>1270</v>
      </c>
      <c r="Q175" s="213" t="s">
        <v>120</v>
      </c>
      <c r="R175" s="61">
        <f t="shared" si="29"/>
        <v>15240</v>
      </c>
      <c r="S175" s="215" t="s">
        <v>38</v>
      </c>
      <c r="T175" s="215" t="s">
        <v>39</v>
      </c>
      <c r="U175" s="28">
        <f>SUM(U84:U174)</f>
        <v>177620908.55000001</v>
      </c>
      <c r="W175" s="28">
        <f>SUM(W84:W174)</f>
        <v>-76524289.115999982</v>
      </c>
    </row>
    <row r="176" spans="1:23" ht="39" customHeight="1">
      <c r="A176" s="210"/>
      <c r="B176" s="246"/>
      <c r="C176" s="212"/>
      <c r="D176" s="27" t="s">
        <v>31</v>
      </c>
      <c r="E176" s="137">
        <v>504088.15000000008</v>
      </c>
      <c r="F176" s="137">
        <v>502088.15000000008</v>
      </c>
      <c r="G176" s="137">
        <v>476088.15000000008</v>
      </c>
      <c r="H176" s="137">
        <v>476088.15000000008</v>
      </c>
      <c r="I176" s="137">
        <v>502538.15000000008</v>
      </c>
      <c r="J176" s="137">
        <v>516538.15000000008</v>
      </c>
      <c r="K176" s="137">
        <v>476088.15000000008</v>
      </c>
      <c r="L176" s="137">
        <v>526238.15000000014</v>
      </c>
      <c r="M176" s="137">
        <v>476088.15000000008</v>
      </c>
      <c r="N176" s="137">
        <v>476088.15000000008</v>
      </c>
      <c r="O176" s="137">
        <v>476088.15000000008</v>
      </c>
      <c r="P176" s="137">
        <v>506088.13000000006</v>
      </c>
      <c r="Q176" s="214"/>
      <c r="R176" s="62">
        <f t="shared" si="29"/>
        <v>5914107.7800000012</v>
      </c>
      <c r="S176" s="215"/>
      <c r="T176" s="215"/>
      <c r="U176" s="18"/>
    </row>
    <row r="177" spans="1:21" ht="39" customHeight="1">
      <c r="A177" s="210"/>
      <c r="B177" s="246"/>
      <c r="C177" s="216" t="s">
        <v>32</v>
      </c>
      <c r="D177" s="43" t="s">
        <v>54</v>
      </c>
      <c r="E177" s="85"/>
      <c r="F177" s="85"/>
      <c r="G177" s="85"/>
      <c r="H177" s="85"/>
      <c r="I177" s="85"/>
      <c r="J177" s="85"/>
      <c r="K177" s="85"/>
      <c r="L177" s="85"/>
      <c r="M177" s="85"/>
      <c r="N177" s="85"/>
      <c r="O177" s="85"/>
      <c r="P177" s="85"/>
      <c r="Q177" s="217" t="s">
        <v>121</v>
      </c>
      <c r="R177" s="66">
        <f t="shared" si="29"/>
        <v>0</v>
      </c>
      <c r="S177" s="219">
        <f>R177/R175</f>
        <v>0</v>
      </c>
      <c r="T177" s="219">
        <f>R178/R176</f>
        <v>0</v>
      </c>
      <c r="U177" s="18"/>
    </row>
    <row r="178" spans="1:21" s="8" customFormat="1" ht="39" customHeight="1">
      <c r="A178" s="210"/>
      <c r="B178" s="246"/>
      <c r="C178" s="216"/>
      <c r="D178" s="43" t="s">
        <v>31</v>
      </c>
      <c r="E178" s="135"/>
      <c r="F178" s="135"/>
      <c r="G178" s="135"/>
      <c r="H178" s="135"/>
      <c r="I178" s="135"/>
      <c r="J178" s="135"/>
      <c r="K178" s="135"/>
      <c r="L178" s="135"/>
      <c r="M178" s="135"/>
      <c r="N178" s="135"/>
      <c r="O178" s="135"/>
      <c r="P178" s="135"/>
      <c r="Q178" s="218"/>
      <c r="R178" s="67">
        <f t="shared" si="29"/>
        <v>0</v>
      </c>
      <c r="S178" s="219"/>
      <c r="T178" s="219"/>
      <c r="U178" s="7"/>
    </row>
    <row r="179" spans="1:21" ht="39" customHeight="1">
      <c r="A179" s="210">
        <v>3</v>
      </c>
      <c r="B179" s="246" t="s">
        <v>165</v>
      </c>
      <c r="C179" s="212" t="s">
        <v>40</v>
      </c>
      <c r="D179" s="27" t="s">
        <v>55</v>
      </c>
      <c r="E179" s="139">
        <v>475</v>
      </c>
      <c r="F179" s="139">
        <v>475</v>
      </c>
      <c r="G179" s="139">
        <v>475</v>
      </c>
      <c r="H179" s="139">
        <v>475</v>
      </c>
      <c r="I179" s="139">
        <v>475</v>
      </c>
      <c r="J179" s="139">
        <v>475</v>
      </c>
      <c r="K179" s="139">
        <v>475</v>
      </c>
      <c r="L179" s="139">
        <v>475</v>
      </c>
      <c r="M179" s="139">
        <v>475</v>
      </c>
      <c r="N179" s="139">
        <v>475</v>
      </c>
      <c r="O179" s="139">
        <v>475</v>
      </c>
      <c r="P179" s="139">
        <v>475</v>
      </c>
      <c r="Q179" s="213" t="s">
        <v>120</v>
      </c>
      <c r="R179" s="61">
        <f t="shared" si="29"/>
        <v>5700</v>
      </c>
      <c r="S179" s="215" t="s">
        <v>38</v>
      </c>
      <c r="T179" s="215" t="s">
        <v>39</v>
      </c>
    </row>
    <row r="180" spans="1:21" ht="39" customHeight="1">
      <c r="A180" s="210"/>
      <c r="B180" s="246"/>
      <c r="C180" s="212"/>
      <c r="D180" s="27" t="s">
        <v>31</v>
      </c>
      <c r="E180" s="137">
        <v>164189.19</v>
      </c>
      <c r="F180" s="137">
        <v>140189.19</v>
      </c>
      <c r="G180" s="137">
        <v>139189.19</v>
      </c>
      <c r="H180" s="137">
        <v>139189.19</v>
      </c>
      <c r="I180" s="137">
        <v>139189.19</v>
      </c>
      <c r="J180" s="137">
        <v>145914.18999999997</v>
      </c>
      <c r="K180" s="137">
        <v>139189.19</v>
      </c>
      <c r="L180" s="137">
        <v>164639.18999999997</v>
      </c>
      <c r="M180" s="137">
        <v>139189.19</v>
      </c>
      <c r="N180" s="137">
        <v>139189.19</v>
      </c>
      <c r="O180" s="137">
        <v>139189.19</v>
      </c>
      <c r="P180" s="137">
        <v>180189.20999999996</v>
      </c>
      <c r="Q180" s="214"/>
      <c r="R180" s="62">
        <f t="shared" si="29"/>
        <v>1769445.2999999996</v>
      </c>
      <c r="S180" s="215"/>
      <c r="T180" s="215"/>
    </row>
    <row r="181" spans="1:21" ht="39" customHeight="1">
      <c r="A181" s="210"/>
      <c r="B181" s="246"/>
      <c r="C181" s="216" t="s">
        <v>32</v>
      </c>
      <c r="D181" s="43" t="s">
        <v>55</v>
      </c>
      <c r="E181" s="132"/>
      <c r="F181" s="132"/>
      <c r="G181" s="132"/>
      <c r="H181" s="132"/>
      <c r="I181" s="132"/>
      <c r="J181" s="132"/>
      <c r="K181" s="132"/>
      <c r="L181" s="132"/>
      <c r="M181" s="132"/>
      <c r="N181" s="132"/>
      <c r="O181" s="132"/>
      <c r="P181" s="132"/>
      <c r="Q181" s="217" t="s">
        <v>121</v>
      </c>
      <c r="R181" s="66">
        <f t="shared" si="29"/>
        <v>0</v>
      </c>
      <c r="S181" s="219">
        <f>R181/R179</f>
        <v>0</v>
      </c>
      <c r="T181" s="219">
        <f>R182/R180</f>
        <v>0</v>
      </c>
    </row>
    <row r="182" spans="1:21" ht="39" customHeight="1">
      <c r="A182" s="210"/>
      <c r="B182" s="246"/>
      <c r="C182" s="216"/>
      <c r="D182" s="43" t="s">
        <v>31</v>
      </c>
      <c r="E182" s="135"/>
      <c r="F182" s="135"/>
      <c r="G182" s="135"/>
      <c r="H182" s="135"/>
      <c r="I182" s="135"/>
      <c r="J182" s="135"/>
      <c r="K182" s="135"/>
      <c r="L182" s="135"/>
      <c r="M182" s="135"/>
      <c r="N182" s="135"/>
      <c r="O182" s="135"/>
      <c r="P182" s="135"/>
      <c r="Q182" s="218"/>
      <c r="R182" s="67">
        <f t="shared" si="29"/>
        <v>0</v>
      </c>
      <c r="S182" s="219"/>
      <c r="T182" s="219"/>
    </row>
    <row r="183" spans="1:21" ht="39" customHeight="1">
      <c r="A183" s="210">
        <v>4</v>
      </c>
      <c r="B183" s="246" t="s">
        <v>167</v>
      </c>
      <c r="C183" s="212" t="s">
        <v>40</v>
      </c>
      <c r="D183" s="27" t="s">
        <v>56</v>
      </c>
      <c r="E183" s="139">
        <v>900</v>
      </c>
      <c r="F183" s="139">
        <v>900</v>
      </c>
      <c r="G183" s="139">
        <v>900</v>
      </c>
      <c r="H183" s="139">
        <v>900</v>
      </c>
      <c r="I183" s="139">
        <v>900</v>
      </c>
      <c r="J183" s="139">
        <v>900</v>
      </c>
      <c r="K183" s="139">
        <v>900</v>
      </c>
      <c r="L183" s="139">
        <v>900</v>
      </c>
      <c r="M183" s="139">
        <v>900</v>
      </c>
      <c r="N183" s="139">
        <v>900</v>
      </c>
      <c r="O183" s="139">
        <v>900</v>
      </c>
      <c r="P183" s="139">
        <v>900</v>
      </c>
      <c r="Q183" s="213" t="s">
        <v>120</v>
      </c>
      <c r="R183" s="61">
        <f t="shared" si="29"/>
        <v>10800</v>
      </c>
      <c r="S183" s="215" t="s">
        <v>38</v>
      </c>
      <c r="T183" s="215" t="s">
        <v>39</v>
      </c>
    </row>
    <row r="184" spans="1:21" ht="39" customHeight="1">
      <c r="A184" s="210"/>
      <c r="B184" s="246"/>
      <c r="C184" s="212"/>
      <c r="D184" s="27" t="s">
        <v>31</v>
      </c>
      <c r="E184" s="137">
        <v>441292.33</v>
      </c>
      <c r="F184" s="137">
        <v>422292.33</v>
      </c>
      <c r="G184" s="137">
        <v>925539.33000000007</v>
      </c>
      <c r="H184" s="137">
        <v>426292.33</v>
      </c>
      <c r="I184" s="137">
        <v>431292.33</v>
      </c>
      <c r="J184" s="137">
        <v>449727.33</v>
      </c>
      <c r="K184" s="137">
        <v>421292.33</v>
      </c>
      <c r="L184" s="137">
        <v>467877.33</v>
      </c>
      <c r="M184" s="137">
        <v>421292.33</v>
      </c>
      <c r="N184" s="137">
        <v>411292.33</v>
      </c>
      <c r="O184" s="137">
        <v>421292.33</v>
      </c>
      <c r="P184" s="137">
        <v>536292.31000000006</v>
      </c>
      <c r="Q184" s="214"/>
      <c r="R184" s="62">
        <f t="shared" si="29"/>
        <v>5775774.9400000013</v>
      </c>
      <c r="S184" s="215"/>
      <c r="T184" s="215"/>
      <c r="U184" s="18"/>
    </row>
    <row r="185" spans="1:21" ht="39" customHeight="1">
      <c r="A185" s="210"/>
      <c r="B185" s="246"/>
      <c r="C185" s="216" t="s">
        <v>32</v>
      </c>
      <c r="D185" s="43" t="s">
        <v>56</v>
      </c>
      <c r="E185" s="85"/>
      <c r="F185" s="85"/>
      <c r="G185" s="85"/>
      <c r="H185" s="85"/>
      <c r="I185" s="85"/>
      <c r="J185" s="85"/>
      <c r="K185" s="85"/>
      <c r="L185" s="85"/>
      <c r="M185" s="85"/>
      <c r="N185" s="85"/>
      <c r="O185" s="85"/>
      <c r="P185" s="85"/>
      <c r="Q185" s="217" t="s">
        <v>121</v>
      </c>
      <c r="R185" s="66">
        <f t="shared" si="29"/>
        <v>0</v>
      </c>
      <c r="S185" s="219">
        <f>R185/R183</f>
        <v>0</v>
      </c>
      <c r="T185" s="219">
        <f>R186/R184</f>
        <v>0</v>
      </c>
      <c r="U185" s="18"/>
    </row>
    <row r="186" spans="1:21" ht="39" customHeight="1">
      <c r="A186" s="210"/>
      <c r="B186" s="246"/>
      <c r="C186" s="216"/>
      <c r="D186" s="43" t="s">
        <v>31</v>
      </c>
      <c r="E186" s="135"/>
      <c r="F186" s="135"/>
      <c r="G186" s="135"/>
      <c r="H186" s="135"/>
      <c r="I186" s="135"/>
      <c r="J186" s="135"/>
      <c r="K186" s="135"/>
      <c r="L186" s="135"/>
      <c r="M186" s="135"/>
      <c r="N186" s="135"/>
      <c r="O186" s="135"/>
      <c r="P186" s="135"/>
      <c r="Q186" s="218"/>
      <c r="R186" s="67">
        <f t="shared" si="29"/>
        <v>0</v>
      </c>
      <c r="S186" s="219"/>
      <c r="T186" s="219"/>
      <c r="U186" s="18"/>
    </row>
    <row r="187" spans="1:21" ht="97.5" customHeight="1">
      <c r="A187" s="210">
        <v>5</v>
      </c>
      <c r="B187" s="246" t="s">
        <v>168</v>
      </c>
      <c r="C187" s="212" t="s">
        <v>40</v>
      </c>
      <c r="D187" s="48" t="s">
        <v>88</v>
      </c>
      <c r="E187" s="139">
        <v>850</v>
      </c>
      <c r="F187" s="139">
        <v>850</v>
      </c>
      <c r="G187" s="139">
        <v>850</v>
      </c>
      <c r="H187" s="139">
        <v>850</v>
      </c>
      <c r="I187" s="139">
        <v>850</v>
      </c>
      <c r="J187" s="139">
        <v>850</v>
      </c>
      <c r="K187" s="139">
        <v>850</v>
      </c>
      <c r="L187" s="139">
        <v>850</v>
      </c>
      <c r="M187" s="139">
        <v>850</v>
      </c>
      <c r="N187" s="139">
        <v>850</v>
      </c>
      <c r="O187" s="139">
        <v>850</v>
      </c>
      <c r="P187" s="139">
        <v>850</v>
      </c>
      <c r="Q187" s="213" t="s">
        <v>120</v>
      </c>
      <c r="R187" s="61">
        <f t="shared" si="29"/>
        <v>10200</v>
      </c>
      <c r="S187" s="215" t="s">
        <v>38</v>
      </c>
      <c r="T187" s="215" t="s">
        <v>39</v>
      </c>
      <c r="U187" s="18"/>
    </row>
    <row r="188" spans="1:21" ht="103.5" customHeight="1">
      <c r="A188" s="210"/>
      <c r="B188" s="246"/>
      <c r="C188" s="212"/>
      <c r="D188" s="27" t="s">
        <v>31</v>
      </c>
      <c r="E188" s="137">
        <v>411870.33999999997</v>
      </c>
      <c r="F188" s="137">
        <v>391870.33999999997</v>
      </c>
      <c r="G188" s="137">
        <v>386870.33999999997</v>
      </c>
      <c r="H188" s="137">
        <v>393870.33999999997</v>
      </c>
      <c r="I188" s="137">
        <v>397595.33999999997</v>
      </c>
      <c r="J188" s="137">
        <v>410030.33999999997</v>
      </c>
      <c r="K188" s="137">
        <v>386870.33999999997</v>
      </c>
      <c r="L188" s="137">
        <v>443045.33999999997</v>
      </c>
      <c r="M188" s="137">
        <v>386870.33999999997</v>
      </c>
      <c r="N188" s="137">
        <v>386870.33999999997</v>
      </c>
      <c r="O188" s="137">
        <v>386870.33999999997</v>
      </c>
      <c r="P188" s="137">
        <v>466370.33</v>
      </c>
      <c r="Q188" s="214"/>
      <c r="R188" s="62">
        <f t="shared" si="29"/>
        <v>4849004.0699999994</v>
      </c>
      <c r="S188" s="215"/>
      <c r="T188" s="215"/>
    </row>
    <row r="189" spans="1:21" ht="64.5" customHeight="1">
      <c r="A189" s="210"/>
      <c r="B189" s="246"/>
      <c r="C189" s="216" t="s">
        <v>32</v>
      </c>
      <c r="D189" s="51" t="s">
        <v>88</v>
      </c>
      <c r="E189" s="85"/>
      <c r="F189" s="85"/>
      <c r="G189" s="85"/>
      <c r="H189" s="85"/>
      <c r="I189" s="85"/>
      <c r="J189" s="85"/>
      <c r="K189" s="85"/>
      <c r="L189" s="85"/>
      <c r="M189" s="85"/>
      <c r="N189" s="85"/>
      <c r="O189" s="85"/>
      <c r="P189" s="85"/>
      <c r="Q189" s="217" t="s">
        <v>121</v>
      </c>
      <c r="R189" s="66">
        <f t="shared" si="29"/>
        <v>0</v>
      </c>
      <c r="S189" s="219">
        <f>R189/R187</f>
        <v>0</v>
      </c>
      <c r="T189" s="219">
        <f>R190/R188</f>
        <v>0</v>
      </c>
    </row>
    <row r="190" spans="1:21" ht="72" customHeight="1">
      <c r="A190" s="210"/>
      <c r="B190" s="246"/>
      <c r="C190" s="216"/>
      <c r="D190" s="43" t="s">
        <v>31</v>
      </c>
      <c r="E190" s="135"/>
      <c r="F190" s="135"/>
      <c r="G190" s="135"/>
      <c r="H190" s="135"/>
      <c r="I190" s="135"/>
      <c r="J190" s="135"/>
      <c r="K190" s="135"/>
      <c r="L190" s="135"/>
      <c r="M190" s="135"/>
      <c r="N190" s="135"/>
      <c r="O190" s="135"/>
      <c r="P190" s="135"/>
      <c r="Q190" s="218"/>
      <c r="R190" s="67">
        <f t="shared" si="29"/>
        <v>0</v>
      </c>
      <c r="S190" s="219"/>
      <c r="T190" s="219"/>
    </row>
    <row r="191" spans="1:21" ht="48.75" customHeight="1">
      <c r="A191" s="210">
        <v>6</v>
      </c>
      <c r="B191" s="246" t="s">
        <v>169</v>
      </c>
      <c r="C191" s="212" t="s">
        <v>40</v>
      </c>
      <c r="D191" s="27" t="s">
        <v>56</v>
      </c>
      <c r="E191" s="136">
        <v>200</v>
      </c>
      <c r="F191" s="136">
        <v>200</v>
      </c>
      <c r="G191" s="136">
        <v>200</v>
      </c>
      <c r="H191" s="136">
        <v>200</v>
      </c>
      <c r="I191" s="136">
        <v>200</v>
      </c>
      <c r="J191" s="136">
        <v>200</v>
      </c>
      <c r="K191" s="136">
        <v>200</v>
      </c>
      <c r="L191" s="136">
        <v>200</v>
      </c>
      <c r="M191" s="136">
        <v>200</v>
      </c>
      <c r="N191" s="136">
        <v>200</v>
      </c>
      <c r="O191" s="136">
        <v>200</v>
      </c>
      <c r="P191" s="136">
        <v>200</v>
      </c>
      <c r="Q191" s="213" t="s">
        <v>120</v>
      </c>
      <c r="R191" s="61">
        <f t="shared" si="29"/>
        <v>2400</v>
      </c>
      <c r="S191" s="215" t="s">
        <v>38</v>
      </c>
      <c r="T191" s="215" t="s">
        <v>39</v>
      </c>
    </row>
    <row r="192" spans="1:21" ht="54" customHeight="1">
      <c r="A192" s="210"/>
      <c r="B192" s="246"/>
      <c r="C192" s="212"/>
      <c r="D192" s="27" t="s">
        <v>31</v>
      </c>
      <c r="E192" s="137">
        <v>534642</v>
      </c>
      <c r="F192" s="137">
        <v>432642.00000000006</v>
      </c>
      <c r="G192" s="137">
        <v>434642.00000000006</v>
      </c>
      <c r="H192" s="137">
        <v>461142.00000000006</v>
      </c>
      <c r="I192" s="137">
        <v>470657.00000000006</v>
      </c>
      <c r="J192" s="137">
        <v>517142.00000000006</v>
      </c>
      <c r="K192" s="137">
        <v>433142.00000000006</v>
      </c>
      <c r="L192" s="137">
        <v>466657.00000000006</v>
      </c>
      <c r="M192" s="137">
        <v>433142.00000000006</v>
      </c>
      <c r="N192" s="137">
        <v>431142.00000000006</v>
      </c>
      <c r="O192" s="137">
        <v>431142.00000000006</v>
      </c>
      <c r="P192" s="137">
        <v>513142.05000000005</v>
      </c>
      <c r="Q192" s="214"/>
      <c r="R192" s="62">
        <f t="shared" si="29"/>
        <v>5559234.0499999998</v>
      </c>
      <c r="S192" s="215"/>
      <c r="T192" s="215"/>
    </row>
    <row r="193" spans="1:20" ht="45.75" customHeight="1">
      <c r="A193" s="210"/>
      <c r="B193" s="246"/>
      <c r="C193" s="216" t="s">
        <v>32</v>
      </c>
      <c r="D193" s="43" t="s">
        <v>56</v>
      </c>
      <c r="E193" s="133"/>
      <c r="F193" s="133"/>
      <c r="G193" s="133"/>
      <c r="H193" s="133"/>
      <c r="I193" s="133"/>
      <c r="J193" s="133"/>
      <c r="K193" s="133"/>
      <c r="L193" s="133"/>
      <c r="M193" s="133"/>
      <c r="N193" s="133"/>
      <c r="O193" s="133"/>
      <c r="P193" s="133"/>
      <c r="Q193" s="217" t="s">
        <v>121</v>
      </c>
      <c r="R193" s="66">
        <f t="shared" si="29"/>
        <v>0</v>
      </c>
      <c r="S193" s="219">
        <f>R193/R191</f>
        <v>0</v>
      </c>
      <c r="T193" s="219">
        <f>R194/R192</f>
        <v>0</v>
      </c>
    </row>
    <row r="194" spans="1:20" ht="45.75" customHeight="1">
      <c r="A194" s="210"/>
      <c r="B194" s="246"/>
      <c r="C194" s="216"/>
      <c r="D194" s="43" t="s">
        <v>31</v>
      </c>
      <c r="E194" s="135"/>
      <c r="F194" s="135"/>
      <c r="G194" s="135"/>
      <c r="H194" s="135"/>
      <c r="I194" s="135"/>
      <c r="J194" s="135"/>
      <c r="K194" s="135"/>
      <c r="L194" s="135"/>
      <c r="M194" s="135"/>
      <c r="N194" s="135"/>
      <c r="O194" s="135"/>
      <c r="P194" s="135"/>
      <c r="Q194" s="218"/>
      <c r="R194" s="67">
        <f t="shared" si="29"/>
        <v>0</v>
      </c>
      <c r="S194" s="219"/>
      <c r="T194" s="219"/>
    </row>
    <row r="195" spans="1:20" ht="39" customHeight="1">
      <c r="A195" s="210">
        <v>7</v>
      </c>
      <c r="B195" s="246" t="s">
        <v>170</v>
      </c>
      <c r="C195" s="212" t="s">
        <v>40</v>
      </c>
      <c r="D195" s="27" t="s">
        <v>57</v>
      </c>
      <c r="E195" s="136">
        <v>300</v>
      </c>
      <c r="F195" s="136">
        <v>300</v>
      </c>
      <c r="G195" s="136">
        <v>300</v>
      </c>
      <c r="H195" s="136">
        <v>300</v>
      </c>
      <c r="I195" s="136">
        <v>300</v>
      </c>
      <c r="J195" s="136">
        <v>300</v>
      </c>
      <c r="K195" s="136">
        <v>300</v>
      </c>
      <c r="L195" s="136">
        <v>300</v>
      </c>
      <c r="M195" s="136">
        <v>300</v>
      </c>
      <c r="N195" s="136">
        <v>300</v>
      </c>
      <c r="O195" s="136">
        <v>300</v>
      </c>
      <c r="P195" s="136">
        <v>300</v>
      </c>
      <c r="Q195" s="213" t="s">
        <v>120</v>
      </c>
      <c r="R195" s="61">
        <f t="shared" si="29"/>
        <v>3600</v>
      </c>
      <c r="S195" s="215" t="s">
        <v>38</v>
      </c>
      <c r="T195" s="215" t="s">
        <v>39</v>
      </c>
    </row>
    <row r="196" spans="1:20" ht="39" customHeight="1">
      <c r="A196" s="210"/>
      <c r="B196" s="246"/>
      <c r="C196" s="212"/>
      <c r="D196" s="27" t="s">
        <v>31</v>
      </c>
      <c r="E196" s="137">
        <v>122779.1</v>
      </c>
      <c r="F196" s="137">
        <v>126779.1</v>
      </c>
      <c r="G196" s="137">
        <v>122779.1</v>
      </c>
      <c r="H196" s="137">
        <v>121279.1</v>
      </c>
      <c r="I196" s="137">
        <v>126859.1</v>
      </c>
      <c r="J196" s="137">
        <v>127424.1</v>
      </c>
      <c r="K196" s="137">
        <v>121279.1</v>
      </c>
      <c r="L196" s="137">
        <v>140849.1</v>
      </c>
      <c r="M196" s="137">
        <v>121279.1</v>
      </c>
      <c r="N196" s="137">
        <v>121279.1</v>
      </c>
      <c r="O196" s="137">
        <v>121279.1</v>
      </c>
      <c r="P196" s="137">
        <v>130278.98</v>
      </c>
      <c r="Q196" s="214"/>
      <c r="R196" s="62">
        <f t="shared" si="29"/>
        <v>1504144.08</v>
      </c>
      <c r="S196" s="215"/>
      <c r="T196" s="215"/>
    </row>
    <row r="197" spans="1:20" ht="39" customHeight="1">
      <c r="A197" s="210"/>
      <c r="B197" s="246"/>
      <c r="C197" s="216" t="s">
        <v>32</v>
      </c>
      <c r="D197" s="43" t="s">
        <v>57</v>
      </c>
      <c r="E197" s="85"/>
      <c r="F197" s="85"/>
      <c r="G197" s="85"/>
      <c r="H197" s="85"/>
      <c r="I197" s="85"/>
      <c r="J197" s="85"/>
      <c r="K197" s="85"/>
      <c r="L197" s="85"/>
      <c r="M197" s="85"/>
      <c r="N197" s="85"/>
      <c r="O197" s="85"/>
      <c r="P197" s="85"/>
      <c r="Q197" s="217" t="s">
        <v>121</v>
      </c>
      <c r="R197" s="66">
        <f t="shared" si="29"/>
        <v>0</v>
      </c>
      <c r="S197" s="219">
        <f>R197/R195</f>
        <v>0</v>
      </c>
      <c r="T197" s="219">
        <f>R198/R196</f>
        <v>0</v>
      </c>
    </row>
    <row r="198" spans="1:20" ht="39" customHeight="1">
      <c r="A198" s="210"/>
      <c r="B198" s="246"/>
      <c r="C198" s="216"/>
      <c r="D198" s="43" t="s">
        <v>31</v>
      </c>
      <c r="E198" s="135"/>
      <c r="F198" s="135"/>
      <c r="G198" s="135"/>
      <c r="H198" s="135"/>
      <c r="I198" s="135"/>
      <c r="J198" s="135"/>
      <c r="K198" s="135"/>
      <c r="L198" s="135"/>
      <c r="M198" s="135"/>
      <c r="N198" s="135"/>
      <c r="O198" s="135"/>
      <c r="P198" s="135"/>
      <c r="Q198" s="218"/>
      <c r="R198" s="67">
        <f t="shared" si="29"/>
        <v>0</v>
      </c>
      <c r="S198" s="219"/>
      <c r="T198" s="219"/>
    </row>
    <row r="199" spans="1:20" ht="39" customHeight="1">
      <c r="A199" s="210">
        <v>8</v>
      </c>
      <c r="B199" s="263" t="s">
        <v>171</v>
      </c>
      <c r="C199" s="212" t="s">
        <v>40</v>
      </c>
      <c r="D199" s="44" t="s">
        <v>58</v>
      </c>
      <c r="E199" s="140">
        <v>514</v>
      </c>
      <c r="F199" s="140">
        <v>514</v>
      </c>
      <c r="G199" s="140">
        <v>514</v>
      </c>
      <c r="H199" s="140">
        <v>514</v>
      </c>
      <c r="I199" s="140">
        <v>514</v>
      </c>
      <c r="J199" s="140">
        <v>514</v>
      </c>
      <c r="K199" s="140">
        <v>514</v>
      </c>
      <c r="L199" s="140">
        <v>514</v>
      </c>
      <c r="M199" s="140">
        <v>514</v>
      </c>
      <c r="N199" s="140">
        <v>514</v>
      </c>
      <c r="O199" s="140">
        <v>514</v>
      </c>
      <c r="P199" s="140">
        <v>514</v>
      </c>
      <c r="Q199" s="213" t="s">
        <v>120</v>
      </c>
      <c r="R199" s="61">
        <f t="shared" si="29"/>
        <v>6168</v>
      </c>
      <c r="S199" s="215" t="s">
        <v>38</v>
      </c>
      <c r="T199" s="215" t="s">
        <v>39</v>
      </c>
    </row>
    <row r="200" spans="1:20" ht="46.5" customHeight="1">
      <c r="A200" s="210"/>
      <c r="B200" s="263"/>
      <c r="C200" s="212"/>
      <c r="D200" s="45" t="s">
        <v>31</v>
      </c>
      <c r="E200" s="141">
        <v>938611.93</v>
      </c>
      <c r="F200" s="141">
        <v>937611.93</v>
      </c>
      <c r="G200" s="141">
        <v>928611.93</v>
      </c>
      <c r="H200" s="141">
        <v>928611.93</v>
      </c>
      <c r="I200" s="141">
        <v>963611.93</v>
      </c>
      <c r="J200" s="142">
        <v>997336.93</v>
      </c>
      <c r="K200" s="141">
        <v>933611.93</v>
      </c>
      <c r="L200" s="141">
        <v>1071611.9300000002</v>
      </c>
      <c r="M200" s="141">
        <v>928611.93</v>
      </c>
      <c r="N200" s="143">
        <v>928611.93</v>
      </c>
      <c r="O200" s="143">
        <v>927611.93</v>
      </c>
      <c r="P200" s="143">
        <v>1085611.99</v>
      </c>
      <c r="Q200" s="214"/>
      <c r="R200" s="62">
        <f t="shared" si="29"/>
        <v>11570068.219999999</v>
      </c>
      <c r="S200" s="215"/>
      <c r="T200" s="215"/>
    </row>
    <row r="201" spans="1:20" ht="54" customHeight="1">
      <c r="A201" s="210"/>
      <c r="B201" s="263"/>
      <c r="C201" s="216" t="s">
        <v>32</v>
      </c>
      <c r="D201" s="46" t="s">
        <v>58</v>
      </c>
      <c r="E201" s="133"/>
      <c r="F201" s="133"/>
      <c r="G201" s="133"/>
      <c r="H201" s="133"/>
      <c r="I201" s="133"/>
      <c r="J201" s="133"/>
      <c r="K201" s="133"/>
      <c r="L201" s="133"/>
      <c r="M201" s="133"/>
      <c r="N201" s="133"/>
      <c r="O201" s="133"/>
      <c r="P201" s="133"/>
      <c r="Q201" s="217" t="s">
        <v>121</v>
      </c>
      <c r="R201" s="66">
        <f t="shared" si="29"/>
        <v>0</v>
      </c>
      <c r="S201" s="219">
        <f>R201/R199</f>
        <v>0</v>
      </c>
      <c r="T201" s="219">
        <f>R202/R200</f>
        <v>0</v>
      </c>
    </row>
    <row r="202" spans="1:20" ht="61.5" customHeight="1">
      <c r="A202" s="210"/>
      <c r="B202" s="263"/>
      <c r="C202" s="216"/>
      <c r="D202" s="47" t="s">
        <v>31</v>
      </c>
      <c r="E202" s="89"/>
      <c r="F202" s="89"/>
      <c r="G202" s="89"/>
      <c r="H202" s="89"/>
      <c r="I202" s="89"/>
      <c r="J202" s="89"/>
      <c r="K202" s="89"/>
      <c r="L202" s="89"/>
      <c r="M202" s="89"/>
      <c r="N202" s="89"/>
      <c r="O202" s="89"/>
      <c r="P202" s="89"/>
      <c r="Q202" s="218"/>
      <c r="R202" s="67">
        <f t="shared" si="29"/>
        <v>0</v>
      </c>
      <c r="S202" s="219"/>
      <c r="T202" s="219"/>
    </row>
    <row r="203" spans="1:20" ht="54" customHeight="1">
      <c r="A203" s="210">
        <v>9</v>
      </c>
      <c r="B203" s="246" t="s">
        <v>172</v>
      </c>
      <c r="C203" s="212" t="s">
        <v>40</v>
      </c>
      <c r="D203" s="48" t="s">
        <v>58</v>
      </c>
      <c r="E203" s="139">
        <v>371</v>
      </c>
      <c r="F203" s="139">
        <v>371</v>
      </c>
      <c r="G203" s="139">
        <v>371</v>
      </c>
      <c r="H203" s="139">
        <v>371</v>
      </c>
      <c r="I203" s="139">
        <v>371</v>
      </c>
      <c r="J203" s="139">
        <v>371</v>
      </c>
      <c r="K203" s="139">
        <v>371</v>
      </c>
      <c r="L203" s="139">
        <v>371</v>
      </c>
      <c r="M203" s="139">
        <v>371</v>
      </c>
      <c r="N203" s="139">
        <v>371</v>
      </c>
      <c r="O203" s="139">
        <v>371</v>
      </c>
      <c r="P203" s="139">
        <v>371</v>
      </c>
      <c r="Q203" s="213" t="s">
        <v>120</v>
      </c>
      <c r="R203" s="61">
        <f t="shared" si="29"/>
        <v>4452</v>
      </c>
      <c r="S203" s="215" t="s">
        <v>38</v>
      </c>
      <c r="T203" s="215" t="s">
        <v>39</v>
      </c>
    </row>
    <row r="204" spans="1:20" ht="67.5" customHeight="1">
      <c r="A204" s="210"/>
      <c r="B204" s="246"/>
      <c r="C204" s="212"/>
      <c r="D204" s="27" t="s">
        <v>31</v>
      </c>
      <c r="E204" s="137">
        <v>257079.94999999998</v>
      </c>
      <c r="F204" s="137">
        <v>252079.94999999998</v>
      </c>
      <c r="G204" s="137">
        <v>252079.94999999998</v>
      </c>
      <c r="H204" s="137">
        <v>257079.94999999998</v>
      </c>
      <c r="I204" s="137">
        <v>268094.94999999995</v>
      </c>
      <c r="J204" s="137">
        <v>252079.94999999998</v>
      </c>
      <c r="K204" s="137">
        <v>257079.94999999998</v>
      </c>
      <c r="L204" s="137">
        <v>265529.94999999995</v>
      </c>
      <c r="M204" s="137">
        <v>252079.94999999998</v>
      </c>
      <c r="N204" s="137">
        <v>257079.94999999998</v>
      </c>
      <c r="O204" s="137">
        <v>251079.94999999998</v>
      </c>
      <c r="P204" s="137">
        <v>287079.94999999995</v>
      </c>
      <c r="Q204" s="214"/>
      <c r="R204" s="62">
        <f t="shared" si="29"/>
        <v>3108424.4000000004</v>
      </c>
      <c r="S204" s="215"/>
      <c r="T204" s="215"/>
    </row>
    <row r="205" spans="1:20" ht="60" customHeight="1">
      <c r="A205" s="210"/>
      <c r="B205" s="246"/>
      <c r="C205" s="216" t="s">
        <v>32</v>
      </c>
      <c r="D205" s="49" t="s">
        <v>58</v>
      </c>
      <c r="E205" s="85"/>
      <c r="F205" s="85"/>
      <c r="G205" s="85"/>
      <c r="H205" s="85"/>
      <c r="I205" s="85"/>
      <c r="J205" s="85"/>
      <c r="K205" s="85"/>
      <c r="L205" s="85"/>
      <c r="M205" s="85"/>
      <c r="N205" s="85"/>
      <c r="O205" s="85"/>
      <c r="P205" s="85"/>
      <c r="Q205" s="217" t="s">
        <v>121</v>
      </c>
      <c r="R205" s="66">
        <f t="shared" si="29"/>
        <v>0</v>
      </c>
      <c r="S205" s="219">
        <f>R205/R203</f>
        <v>0</v>
      </c>
      <c r="T205" s="219">
        <f>R206/R204</f>
        <v>0</v>
      </c>
    </row>
    <row r="206" spans="1:20" ht="66" customHeight="1">
      <c r="A206" s="210"/>
      <c r="B206" s="246"/>
      <c r="C206" s="216"/>
      <c r="D206" s="43" t="s">
        <v>31</v>
      </c>
      <c r="E206" s="135"/>
      <c r="F206" s="135"/>
      <c r="G206" s="135"/>
      <c r="H206" s="135"/>
      <c r="I206" s="135"/>
      <c r="J206" s="135"/>
      <c r="K206" s="135"/>
      <c r="L206" s="135"/>
      <c r="M206" s="135"/>
      <c r="N206" s="135"/>
      <c r="O206" s="135"/>
      <c r="P206" s="135"/>
      <c r="Q206" s="218"/>
      <c r="R206" s="67">
        <f t="shared" si="29"/>
        <v>0</v>
      </c>
      <c r="S206" s="219"/>
      <c r="T206" s="219"/>
    </row>
    <row r="207" spans="1:20" ht="39" customHeight="1">
      <c r="A207" s="210">
        <v>10</v>
      </c>
      <c r="B207" s="246" t="s">
        <v>173</v>
      </c>
      <c r="C207" s="212" t="s">
        <v>40</v>
      </c>
      <c r="D207" s="50" t="s">
        <v>59</v>
      </c>
      <c r="E207" s="139">
        <v>6000</v>
      </c>
      <c r="F207" s="139">
        <v>6000</v>
      </c>
      <c r="G207" s="139">
        <v>6000</v>
      </c>
      <c r="H207" s="139">
        <v>6000</v>
      </c>
      <c r="I207" s="139">
        <v>6000</v>
      </c>
      <c r="J207" s="139">
        <v>6000</v>
      </c>
      <c r="K207" s="139">
        <v>6000</v>
      </c>
      <c r="L207" s="139">
        <v>6000</v>
      </c>
      <c r="M207" s="139">
        <v>6000</v>
      </c>
      <c r="N207" s="139">
        <v>6000</v>
      </c>
      <c r="O207" s="139">
        <v>6000</v>
      </c>
      <c r="P207" s="139">
        <v>6000</v>
      </c>
      <c r="Q207" s="213" t="s">
        <v>120</v>
      </c>
      <c r="R207" s="61">
        <f t="shared" si="29"/>
        <v>72000</v>
      </c>
      <c r="S207" s="215" t="s">
        <v>38</v>
      </c>
      <c r="T207" s="215" t="s">
        <v>39</v>
      </c>
    </row>
    <row r="208" spans="1:20" ht="39" customHeight="1">
      <c r="A208" s="210"/>
      <c r="B208" s="246"/>
      <c r="C208" s="212"/>
      <c r="D208" s="27" t="s">
        <v>31</v>
      </c>
      <c r="E208" s="137">
        <v>120575.45</v>
      </c>
      <c r="F208" s="137">
        <v>100575.45</v>
      </c>
      <c r="G208" s="137">
        <v>95575.45</v>
      </c>
      <c r="H208" s="137">
        <v>95575.45</v>
      </c>
      <c r="I208" s="137">
        <v>100575.45</v>
      </c>
      <c r="J208" s="137">
        <v>95575.45</v>
      </c>
      <c r="K208" s="137">
        <v>100575.45</v>
      </c>
      <c r="L208" s="137">
        <v>73575.45</v>
      </c>
      <c r="M208" s="137">
        <v>95575.45</v>
      </c>
      <c r="N208" s="137">
        <v>70575.45</v>
      </c>
      <c r="O208" s="137">
        <v>98175.45</v>
      </c>
      <c r="P208" s="137">
        <v>163175.45000000001</v>
      </c>
      <c r="Q208" s="214"/>
      <c r="R208" s="62">
        <f t="shared" si="29"/>
        <v>1210105.3999999997</v>
      </c>
      <c r="S208" s="215"/>
      <c r="T208" s="215"/>
    </row>
    <row r="209" spans="1:20" ht="39" customHeight="1">
      <c r="A209" s="210"/>
      <c r="B209" s="246"/>
      <c r="C209" s="216" t="s">
        <v>32</v>
      </c>
      <c r="D209" s="51" t="s">
        <v>59</v>
      </c>
      <c r="E209" s="85"/>
      <c r="F209" s="85"/>
      <c r="G209" s="85"/>
      <c r="H209" s="85"/>
      <c r="I209" s="85"/>
      <c r="J209" s="85"/>
      <c r="K209" s="85"/>
      <c r="L209" s="85"/>
      <c r="M209" s="85"/>
      <c r="N209" s="85"/>
      <c r="O209" s="85"/>
      <c r="P209" s="85"/>
      <c r="Q209" s="217" t="s">
        <v>121</v>
      </c>
      <c r="R209" s="66">
        <f t="shared" si="29"/>
        <v>0</v>
      </c>
      <c r="S209" s="219">
        <f>R209/R207</f>
        <v>0</v>
      </c>
      <c r="T209" s="219">
        <f>R210/R208</f>
        <v>0</v>
      </c>
    </row>
    <row r="210" spans="1:20" ht="39" customHeight="1">
      <c r="A210" s="210"/>
      <c r="B210" s="246"/>
      <c r="C210" s="216"/>
      <c r="D210" s="43" t="s">
        <v>31</v>
      </c>
      <c r="E210" s="135"/>
      <c r="F210" s="135"/>
      <c r="G210" s="135"/>
      <c r="H210" s="135"/>
      <c r="I210" s="135"/>
      <c r="J210" s="135"/>
      <c r="K210" s="135"/>
      <c r="L210" s="135"/>
      <c r="M210" s="135"/>
      <c r="N210" s="135"/>
      <c r="O210" s="135"/>
      <c r="P210" s="135"/>
      <c r="Q210" s="218"/>
      <c r="R210" s="67">
        <f t="shared" si="29"/>
        <v>0</v>
      </c>
      <c r="S210" s="219"/>
      <c r="T210" s="219"/>
    </row>
    <row r="211" spans="1:20" ht="67.5" customHeight="1">
      <c r="A211" s="210">
        <v>11</v>
      </c>
      <c r="B211" s="246" t="s">
        <v>174</v>
      </c>
      <c r="C211" s="212" t="s">
        <v>40</v>
      </c>
      <c r="D211" s="27" t="s">
        <v>56</v>
      </c>
      <c r="E211" s="139">
        <v>2900</v>
      </c>
      <c r="F211" s="139">
        <v>2900</v>
      </c>
      <c r="G211" s="139">
        <v>2900</v>
      </c>
      <c r="H211" s="139">
        <v>2900</v>
      </c>
      <c r="I211" s="139">
        <v>2900</v>
      </c>
      <c r="J211" s="139">
        <v>2900</v>
      </c>
      <c r="K211" s="139">
        <v>2900</v>
      </c>
      <c r="L211" s="139">
        <v>2900</v>
      </c>
      <c r="M211" s="139">
        <v>2900</v>
      </c>
      <c r="N211" s="139">
        <v>2900</v>
      </c>
      <c r="O211" s="139">
        <v>2900</v>
      </c>
      <c r="P211" s="139">
        <v>2900</v>
      </c>
      <c r="Q211" s="213" t="s">
        <v>120</v>
      </c>
      <c r="R211" s="61">
        <f t="shared" si="29"/>
        <v>34800</v>
      </c>
      <c r="S211" s="215" t="s">
        <v>38</v>
      </c>
      <c r="T211" s="215" t="s">
        <v>39</v>
      </c>
    </row>
    <row r="212" spans="1:20" ht="55.5" customHeight="1">
      <c r="A212" s="210"/>
      <c r="B212" s="246"/>
      <c r="C212" s="212"/>
      <c r="D212" s="27" t="s">
        <v>31</v>
      </c>
      <c r="E212" s="137">
        <v>248865.87000000002</v>
      </c>
      <c r="F212" s="137">
        <v>248865.87000000002</v>
      </c>
      <c r="G212" s="137">
        <v>248865.87000000002</v>
      </c>
      <c r="H212" s="137">
        <v>248865.87000000002</v>
      </c>
      <c r="I212" s="137">
        <v>279590.87</v>
      </c>
      <c r="J212" s="137">
        <v>248865.87000000002</v>
      </c>
      <c r="K212" s="137">
        <v>248865.87000000002</v>
      </c>
      <c r="L212" s="137">
        <v>270155.87</v>
      </c>
      <c r="M212" s="137">
        <v>248865.87000000002</v>
      </c>
      <c r="N212" s="137">
        <v>248865.87000000002</v>
      </c>
      <c r="O212" s="137">
        <v>247865.87000000002</v>
      </c>
      <c r="P212" s="137">
        <v>332865.87</v>
      </c>
      <c r="Q212" s="214"/>
      <c r="R212" s="62">
        <f t="shared" si="29"/>
        <v>3121405.4400000009</v>
      </c>
      <c r="S212" s="215"/>
      <c r="T212" s="215"/>
    </row>
    <row r="213" spans="1:20" ht="63.75" customHeight="1">
      <c r="A213" s="210"/>
      <c r="B213" s="246"/>
      <c r="C213" s="216" t="s">
        <v>32</v>
      </c>
      <c r="D213" s="43" t="s">
        <v>56</v>
      </c>
      <c r="E213" s="134"/>
      <c r="F213" s="134"/>
      <c r="G213" s="134"/>
      <c r="H213" s="134"/>
      <c r="I213" s="134"/>
      <c r="J213" s="134"/>
      <c r="K213" s="134"/>
      <c r="L213" s="134"/>
      <c r="M213" s="134"/>
      <c r="N213" s="134"/>
      <c r="O213" s="134"/>
      <c r="P213" s="134"/>
      <c r="Q213" s="217" t="s">
        <v>121</v>
      </c>
      <c r="R213" s="66">
        <f t="shared" si="29"/>
        <v>0</v>
      </c>
      <c r="S213" s="219">
        <f>R213/R211</f>
        <v>0</v>
      </c>
      <c r="T213" s="219">
        <f>R214/R212</f>
        <v>0</v>
      </c>
    </row>
    <row r="214" spans="1:20" ht="56.25" customHeight="1">
      <c r="A214" s="210"/>
      <c r="B214" s="246"/>
      <c r="C214" s="216"/>
      <c r="D214" s="43" t="s">
        <v>31</v>
      </c>
      <c r="E214" s="135"/>
      <c r="F214" s="135"/>
      <c r="G214" s="135"/>
      <c r="H214" s="135"/>
      <c r="I214" s="135"/>
      <c r="J214" s="135"/>
      <c r="K214" s="135"/>
      <c r="L214" s="135"/>
      <c r="M214" s="135"/>
      <c r="N214" s="135"/>
      <c r="O214" s="135"/>
      <c r="P214" s="135"/>
      <c r="Q214" s="218"/>
      <c r="R214" s="67">
        <f t="shared" si="29"/>
        <v>0</v>
      </c>
      <c r="S214" s="219"/>
      <c r="T214" s="219"/>
    </row>
    <row r="215" spans="1:20" ht="61.5" customHeight="1">
      <c r="A215" s="210">
        <v>12</v>
      </c>
      <c r="B215" s="246" t="s">
        <v>175</v>
      </c>
      <c r="C215" s="212" t="s">
        <v>40</v>
      </c>
      <c r="D215" s="27" t="s">
        <v>33</v>
      </c>
      <c r="E215" s="136">
        <v>800</v>
      </c>
      <c r="F215" s="136">
        <v>800</v>
      </c>
      <c r="G215" s="136">
        <v>800</v>
      </c>
      <c r="H215" s="136">
        <v>800</v>
      </c>
      <c r="I215" s="136">
        <v>800</v>
      </c>
      <c r="J215" s="136">
        <v>800</v>
      </c>
      <c r="K215" s="136">
        <v>800</v>
      </c>
      <c r="L215" s="136">
        <v>800</v>
      </c>
      <c r="M215" s="136">
        <v>800</v>
      </c>
      <c r="N215" s="136">
        <v>800</v>
      </c>
      <c r="O215" s="136">
        <v>800</v>
      </c>
      <c r="P215" s="136">
        <v>800</v>
      </c>
      <c r="Q215" s="213" t="s">
        <v>120</v>
      </c>
      <c r="R215" s="61">
        <f t="shared" si="29"/>
        <v>9600</v>
      </c>
      <c r="S215" s="215" t="s">
        <v>38</v>
      </c>
      <c r="T215" s="215" t="s">
        <v>39</v>
      </c>
    </row>
    <row r="216" spans="1:20" ht="60" customHeight="1">
      <c r="A216" s="210"/>
      <c r="B216" s="246"/>
      <c r="C216" s="212"/>
      <c r="D216" s="27" t="s">
        <v>31</v>
      </c>
      <c r="E216" s="137">
        <v>824604.36</v>
      </c>
      <c r="F216" s="137">
        <v>822104.36</v>
      </c>
      <c r="G216" s="137">
        <v>822104.36</v>
      </c>
      <c r="H216" s="137">
        <v>822104.36</v>
      </c>
      <c r="I216" s="137">
        <v>837829.36</v>
      </c>
      <c r="J216" s="137">
        <v>864829.36</v>
      </c>
      <c r="K216" s="137">
        <v>822104.36</v>
      </c>
      <c r="L216" s="137">
        <v>920154.36</v>
      </c>
      <c r="M216" s="137">
        <v>822104.36</v>
      </c>
      <c r="N216" s="137">
        <v>822104.36</v>
      </c>
      <c r="O216" s="137">
        <v>822104.36</v>
      </c>
      <c r="P216" s="137">
        <v>1028104.38</v>
      </c>
      <c r="Q216" s="214"/>
      <c r="R216" s="61">
        <f t="shared" si="29"/>
        <v>10230252.340000002</v>
      </c>
      <c r="S216" s="215"/>
      <c r="T216" s="215"/>
    </row>
    <row r="217" spans="1:20" ht="57.75" customHeight="1">
      <c r="A217" s="210"/>
      <c r="B217" s="246"/>
      <c r="C217" s="216" t="s">
        <v>32</v>
      </c>
      <c r="D217" s="43" t="s">
        <v>33</v>
      </c>
      <c r="E217" s="134"/>
      <c r="F217" s="134"/>
      <c r="G217" s="134"/>
      <c r="H217" s="134"/>
      <c r="I217" s="134"/>
      <c r="J217" s="134"/>
      <c r="K217" s="134"/>
      <c r="L217" s="134"/>
      <c r="M217" s="134"/>
      <c r="N217" s="134"/>
      <c r="O217" s="134"/>
      <c r="P217" s="134"/>
      <c r="Q217" s="217" t="s">
        <v>121</v>
      </c>
      <c r="R217" s="66">
        <f t="shared" si="29"/>
        <v>0</v>
      </c>
      <c r="S217" s="219">
        <f>R217/R215</f>
        <v>0</v>
      </c>
      <c r="T217" s="219">
        <f>R218/R216</f>
        <v>0</v>
      </c>
    </row>
    <row r="218" spans="1:20" ht="54" customHeight="1">
      <c r="A218" s="210"/>
      <c r="B218" s="246"/>
      <c r="C218" s="216"/>
      <c r="D218" s="43" t="s">
        <v>31</v>
      </c>
      <c r="E218" s="135"/>
      <c r="F218" s="135"/>
      <c r="G218" s="135"/>
      <c r="H218" s="135"/>
      <c r="I218" s="135"/>
      <c r="J218" s="135"/>
      <c r="K218" s="135"/>
      <c r="L218" s="135"/>
      <c r="M218" s="135"/>
      <c r="N218" s="135"/>
      <c r="O218" s="135"/>
      <c r="P218" s="135"/>
      <c r="Q218" s="218"/>
      <c r="R218" s="67">
        <f t="shared" si="29"/>
        <v>0</v>
      </c>
      <c r="S218" s="219"/>
      <c r="T218" s="219"/>
    </row>
    <row r="219" spans="1:20" ht="51" customHeight="1">
      <c r="A219" s="210">
        <v>13</v>
      </c>
      <c r="B219" s="246" t="s">
        <v>176</v>
      </c>
      <c r="C219" s="212" t="s">
        <v>40</v>
      </c>
      <c r="D219" s="27" t="s">
        <v>33</v>
      </c>
      <c r="E219" s="136">
        <v>4918</v>
      </c>
      <c r="F219" s="136">
        <v>4718</v>
      </c>
      <c r="G219" s="136">
        <v>4718</v>
      </c>
      <c r="H219" s="136">
        <v>4718</v>
      </c>
      <c r="I219" s="136">
        <v>4718</v>
      </c>
      <c r="J219" s="136">
        <v>4718</v>
      </c>
      <c r="K219" s="136">
        <v>4718</v>
      </c>
      <c r="L219" s="136">
        <v>4718</v>
      </c>
      <c r="M219" s="136">
        <v>4718</v>
      </c>
      <c r="N219" s="136">
        <v>4718</v>
      </c>
      <c r="O219" s="136">
        <v>4718</v>
      </c>
      <c r="P219" s="136">
        <v>4918</v>
      </c>
      <c r="Q219" s="213" t="s">
        <v>120</v>
      </c>
      <c r="R219" s="61">
        <f t="shared" si="29"/>
        <v>57016</v>
      </c>
      <c r="S219" s="215" t="s">
        <v>38</v>
      </c>
      <c r="T219" s="215" t="s">
        <v>39</v>
      </c>
    </row>
    <row r="220" spans="1:20" ht="51" customHeight="1">
      <c r="A220" s="210"/>
      <c r="B220" s="246"/>
      <c r="C220" s="212"/>
      <c r="D220" s="27" t="s">
        <v>31</v>
      </c>
      <c r="E220" s="137">
        <v>482520.97000000003</v>
      </c>
      <c r="F220" s="137">
        <v>483245.97000000003</v>
      </c>
      <c r="G220" s="137">
        <v>472520.97000000003</v>
      </c>
      <c r="H220" s="137">
        <v>467520.97000000003</v>
      </c>
      <c r="I220" s="137">
        <v>519695.97000000003</v>
      </c>
      <c r="J220" s="137">
        <v>486245.97000000003</v>
      </c>
      <c r="K220" s="137">
        <v>467520.97000000003</v>
      </c>
      <c r="L220" s="137">
        <v>535545.97</v>
      </c>
      <c r="M220" s="137">
        <v>467520.97000000003</v>
      </c>
      <c r="N220" s="137">
        <v>467520.97000000003</v>
      </c>
      <c r="O220" s="137">
        <v>467520.97000000003</v>
      </c>
      <c r="P220" s="137">
        <v>561021.06999999995</v>
      </c>
      <c r="Q220" s="214"/>
      <c r="R220" s="62">
        <f t="shared" si="29"/>
        <v>5878401.7400000002</v>
      </c>
      <c r="S220" s="215"/>
      <c r="T220" s="215"/>
    </row>
    <row r="221" spans="1:20" ht="51" customHeight="1">
      <c r="A221" s="210"/>
      <c r="B221" s="246"/>
      <c r="C221" s="216" t="s">
        <v>32</v>
      </c>
      <c r="D221" s="43" t="s">
        <v>33</v>
      </c>
      <c r="E221" s="134"/>
      <c r="F221" s="134"/>
      <c r="G221" s="134"/>
      <c r="H221" s="134"/>
      <c r="I221" s="134"/>
      <c r="J221" s="134"/>
      <c r="K221" s="134"/>
      <c r="L221" s="134"/>
      <c r="M221" s="134"/>
      <c r="N221" s="134"/>
      <c r="O221" s="134"/>
      <c r="P221" s="134"/>
      <c r="Q221" s="217" t="s">
        <v>121</v>
      </c>
      <c r="R221" s="66">
        <f t="shared" si="29"/>
        <v>0</v>
      </c>
      <c r="S221" s="219">
        <f>R221/R219</f>
        <v>0</v>
      </c>
      <c r="T221" s="219">
        <f>R222/R220</f>
        <v>0</v>
      </c>
    </row>
    <row r="222" spans="1:20" ht="51" customHeight="1">
      <c r="A222" s="210"/>
      <c r="B222" s="246"/>
      <c r="C222" s="216"/>
      <c r="D222" s="43" t="s">
        <v>31</v>
      </c>
      <c r="E222" s="135"/>
      <c r="F222" s="135"/>
      <c r="G222" s="135"/>
      <c r="H222" s="135"/>
      <c r="I222" s="135"/>
      <c r="J222" s="135"/>
      <c r="K222" s="135"/>
      <c r="L222" s="135"/>
      <c r="M222" s="135"/>
      <c r="N222" s="135"/>
      <c r="O222" s="135"/>
      <c r="P222" s="135"/>
      <c r="Q222" s="218"/>
      <c r="R222" s="67">
        <f t="shared" si="29"/>
        <v>0</v>
      </c>
      <c r="S222" s="219"/>
      <c r="T222" s="219"/>
    </row>
    <row r="223" spans="1:20" ht="58.5" customHeight="1">
      <c r="A223" s="210">
        <v>14</v>
      </c>
      <c r="B223" s="246" t="s">
        <v>177</v>
      </c>
      <c r="C223" s="212" t="s">
        <v>40</v>
      </c>
      <c r="D223" s="27" t="s">
        <v>33</v>
      </c>
      <c r="E223" s="136">
        <v>5845</v>
      </c>
      <c r="F223" s="136">
        <v>5845</v>
      </c>
      <c r="G223" s="136">
        <v>5845</v>
      </c>
      <c r="H223" s="136">
        <v>5845</v>
      </c>
      <c r="I223" s="136">
        <v>5845</v>
      </c>
      <c r="J223" s="136">
        <v>5845</v>
      </c>
      <c r="K223" s="136">
        <v>5845</v>
      </c>
      <c r="L223" s="136">
        <v>5845</v>
      </c>
      <c r="M223" s="136">
        <v>5845</v>
      </c>
      <c r="N223" s="136">
        <v>5845</v>
      </c>
      <c r="O223" s="136">
        <v>5845</v>
      </c>
      <c r="P223" s="136">
        <v>5845</v>
      </c>
      <c r="Q223" s="213" t="s">
        <v>120</v>
      </c>
      <c r="R223" s="61">
        <f t="shared" si="29"/>
        <v>70140</v>
      </c>
      <c r="S223" s="215" t="s">
        <v>38</v>
      </c>
      <c r="T223" s="215" t="s">
        <v>39</v>
      </c>
    </row>
    <row r="224" spans="1:20" ht="51" customHeight="1">
      <c r="A224" s="210"/>
      <c r="B224" s="246"/>
      <c r="C224" s="212"/>
      <c r="D224" s="27" t="s">
        <v>31</v>
      </c>
      <c r="E224" s="137">
        <v>1554004.6200000003</v>
      </c>
      <c r="F224" s="137">
        <v>1558454.6200000003</v>
      </c>
      <c r="G224" s="137">
        <v>1537004.6200000003</v>
      </c>
      <c r="H224" s="137">
        <v>1537004.6200000003</v>
      </c>
      <c r="I224" s="137">
        <v>1626354.6200000003</v>
      </c>
      <c r="J224" s="137">
        <v>1605904.6200000003</v>
      </c>
      <c r="K224" s="137">
        <v>1539004.6200000003</v>
      </c>
      <c r="L224" s="137">
        <v>1724804.6200000003</v>
      </c>
      <c r="M224" s="137">
        <v>1537004.6200000003</v>
      </c>
      <c r="N224" s="137">
        <v>1537004.6200000003</v>
      </c>
      <c r="O224" s="137">
        <v>1537004.6200000003</v>
      </c>
      <c r="P224" s="137">
        <v>1882004.6500000004</v>
      </c>
      <c r="Q224" s="214"/>
      <c r="R224" s="62">
        <f t="shared" si="29"/>
        <v>19175555.470000006</v>
      </c>
      <c r="S224" s="215"/>
      <c r="T224" s="215"/>
    </row>
    <row r="225" spans="1:21" ht="51" customHeight="1">
      <c r="A225" s="210"/>
      <c r="B225" s="246"/>
      <c r="C225" s="216" t="s">
        <v>32</v>
      </c>
      <c r="D225" s="43" t="s">
        <v>33</v>
      </c>
      <c r="E225" s="134"/>
      <c r="F225" s="134"/>
      <c r="G225" s="134"/>
      <c r="H225" s="134"/>
      <c r="I225" s="134"/>
      <c r="J225" s="134"/>
      <c r="K225" s="134"/>
      <c r="L225" s="134"/>
      <c r="M225" s="134"/>
      <c r="N225" s="134"/>
      <c r="O225" s="134"/>
      <c r="P225" s="134"/>
      <c r="Q225" s="217" t="s">
        <v>121</v>
      </c>
      <c r="R225" s="66">
        <f t="shared" si="29"/>
        <v>0</v>
      </c>
      <c r="S225" s="219">
        <f>R225/R223</f>
        <v>0</v>
      </c>
      <c r="T225" s="219">
        <f>R226/R224</f>
        <v>0</v>
      </c>
    </row>
    <row r="226" spans="1:21" ht="51" customHeight="1">
      <c r="A226" s="210"/>
      <c r="B226" s="246"/>
      <c r="C226" s="216"/>
      <c r="D226" s="43" t="s">
        <v>31</v>
      </c>
      <c r="E226" s="135"/>
      <c r="F226" s="135"/>
      <c r="G226" s="135"/>
      <c r="H226" s="135"/>
      <c r="I226" s="135"/>
      <c r="J226" s="135"/>
      <c r="K226" s="135"/>
      <c r="L226" s="135"/>
      <c r="M226" s="135"/>
      <c r="N226" s="135"/>
      <c r="O226" s="135"/>
      <c r="P226" s="135"/>
      <c r="Q226" s="218"/>
      <c r="R226" s="67">
        <f t="shared" si="29"/>
        <v>0</v>
      </c>
      <c r="S226" s="219"/>
      <c r="T226" s="219"/>
    </row>
    <row r="227" spans="1:21" ht="57.75" customHeight="1">
      <c r="A227" s="210">
        <v>15</v>
      </c>
      <c r="B227" s="246" t="s">
        <v>178</v>
      </c>
      <c r="C227" s="212" t="s">
        <v>40</v>
      </c>
      <c r="D227" s="27" t="s">
        <v>33</v>
      </c>
      <c r="E227" s="136">
        <v>3365</v>
      </c>
      <c r="F227" s="136">
        <v>3365</v>
      </c>
      <c r="G227" s="136">
        <v>3365</v>
      </c>
      <c r="H227" s="136">
        <v>3365</v>
      </c>
      <c r="I227" s="136">
        <v>3365</v>
      </c>
      <c r="J227" s="136">
        <v>3365</v>
      </c>
      <c r="K227" s="136">
        <v>3365</v>
      </c>
      <c r="L227" s="136">
        <v>3365</v>
      </c>
      <c r="M227" s="136">
        <v>3365</v>
      </c>
      <c r="N227" s="136">
        <v>3365</v>
      </c>
      <c r="O227" s="136">
        <v>3365</v>
      </c>
      <c r="P227" s="136">
        <v>3365</v>
      </c>
      <c r="Q227" s="213" t="s">
        <v>120</v>
      </c>
      <c r="R227" s="61">
        <f t="shared" si="29"/>
        <v>40380</v>
      </c>
      <c r="S227" s="215" t="s">
        <v>38</v>
      </c>
      <c r="T227" s="215" t="s">
        <v>39</v>
      </c>
    </row>
    <row r="228" spans="1:21" ht="57.75" customHeight="1">
      <c r="A228" s="210"/>
      <c r="B228" s="246"/>
      <c r="C228" s="212"/>
      <c r="D228" s="27" t="s">
        <v>31</v>
      </c>
      <c r="E228" s="137">
        <v>591421.55000000016</v>
      </c>
      <c r="F228" s="137">
        <v>556921.55000000016</v>
      </c>
      <c r="G228" s="137">
        <v>551921.55000000005</v>
      </c>
      <c r="H228" s="137">
        <v>551921.55000000005</v>
      </c>
      <c r="I228" s="137">
        <v>594096.55000000016</v>
      </c>
      <c r="J228" s="137">
        <v>578371.55000000016</v>
      </c>
      <c r="K228" s="137">
        <v>551921.55000000005</v>
      </c>
      <c r="L228" s="137">
        <v>625221.55000000016</v>
      </c>
      <c r="M228" s="137">
        <v>554921.55000000016</v>
      </c>
      <c r="N228" s="137">
        <v>551921.55000000005</v>
      </c>
      <c r="O228" s="137">
        <v>551921.55000000005</v>
      </c>
      <c r="P228" s="137">
        <v>696921.60000000021</v>
      </c>
      <c r="Q228" s="214"/>
      <c r="R228" s="62">
        <f t="shared" si="29"/>
        <v>6957483.6500000004</v>
      </c>
      <c r="S228" s="215"/>
      <c r="T228" s="215"/>
    </row>
    <row r="229" spans="1:21" ht="57.75" customHeight="1">
      <c r="A229" s="210"/>
      <c r="B229" s="246"/>
      <c r="C229" s="216" t="s">
        <v>32</v>
      </c>
      <c r="D229" s="43" t="s">
        <v>33</v>
      </c>
      <c r="E229" s="134"/>
      <c r="F229" s="134"/>
      <c r="G229" s="134"/>
      <c r="H229" s="134"/>
      <c r="I229" s="134"/>
      <c r="J229" s="134"/>
      <c r="K229" s="134"/>
      <c r="L229" s="134"/>
      <c r="M229" s="134"/>
      <c r="N229" s="134"/>
      <c r="O229" s="134"/>
      <c r="P229" s="134"/>
      <c r="Q229" s="217" t="s">
        <v>121</v>
      </c>
      <c r="R229" s="66">
        <f t="shared" si="29"/>
        <v>0</v>
      </c>
      <c r="S229" s="219">
        <f>R229/R227</f>
        <v>0</v>
      </c>
      <c r="T229" s="219">
        <f>R230/R228</f>
        <v>0</v>
      </c>
    </row>
    <row r="230" spans="1:21" ht="57.75" customHeight="1">
      <c r="A230" s="210"/>
      <c r="B230" s="246"/>
      <c r="C230" s="216"/>
      <c r="D230" s="43" t="s">
        <v>31</v>
      </c>
      <c r="E230" s="135"/>
      <c r="F230" s="135"/>
      <c r="G230" s="135"/>
      <c r="H230" s="135"/>
      <c r="I230" s="135"/>
      <c r="J230" s="135"/>
      <c r="K230" s="135"/>
      <c r="L230" s="135"/>
      <c r="M230" s="135"/>
      <c r="N230" s="135"/>
      <c r="O230" s="135"/>
      <c r="P230" s="135"/>
      <c r="Q230" s="218"/>
      <c r="R230" s="67">
        <f t="shared" si="29"/>
        <v>0</v>
      </c>
      <c r="S230" s="219"/>
      <c r="T230" s="219"/>
    </row>
    <row r="231" spans="1:21" ht="69.75" customHeight="1">
      <c r="A231" s="210">
        <v>16</v>
      </c>
      <c r="B231" s="246" t="s">
        <v>179</v>
      </c>
      <c r="C231" s="212" t="s">
        <v>40</v>
      </c>
      <c r="D231" s="27" t="s">
        <v>33</v>
      </c>
      <c r="E231" s="136">
        <v>1900</v>
      </c>
      <c r="F231" s="136">
        <v>1900</v>
      </c>
      <c r="G231" s="136">
        <v>1900</v>
      </c>
      <c r="H231" s="136">
        <v>1900</v>
      </c>
      <c r="I231" s="136">
        <v>1900</v>
      </c>
      <c r="J231" s="136">
        <v>1900</v>
      </c>
      <c r="K231" s="136">
        <v>1900</v>
      </c>
      <c r="L231" s="136">
        <v>1900</v>
      </c>
      <c r="M231" s="136">
        <v>1900</v>
      </c>
      <c r="N231" s="136">
        <v>1900</v>
      </c>
      <c r="O231" s="136">
        <v>1900</v>
      </c>
      <c r="P231" s="136">
        <v>1900</v>
      </c>
      <c r="Q231" s="213" t="s">
        <v>120</v>
      </c>
      <c r="R231" s="61">
        <f t="shared" si="29"/>
        <v>22800</v>
      </c>
      <c r="S231" s="215" t="s">
        <v>38</v>
      </c>
      <c r="T231" s="215" t="s">
        <v>39</v>
      </c>
    </row>
    <row r="232" spans="1:21" ht="50.25" customHeight="1">
      <c r="A232" s="210"/>
      <c r="B232" s="246"/>
      <c r="C232" s="212"/>
      <c r="D232" s="27" t="s">
        <v>31</v>
      </c>
      <c r="E232" s="137">
        <v>566374.46000000008</v>
      </c>
      <c r="F232" s="137">
        <v>543374.46000000008</v>
      </c>
      <c r="G232" s="137">
        <v>538374.46000000008</v>
      </c>
      <c r="H232" s="137">
        <v>538374.46000000008</v>
      </c>
      <c r="I232" s="137">
        <v>579824.46000000008</v>
      </c>
      <c r="J232" s="137">
        <v>561374.46000000008</v>
      </c>
      <c r="K232" s="137">
        <v>538374.46000000008</v>
      </c>
      <c r="L232" s="137">
        <v>601124.46000000008</v>
      </c>
      <c r="M232" s="137">
        <v>542724.46000000008</v>
      </c>
      <c r="N232" s="137">
        <v>542724.46000000008</v>
      </c>
      <c r="O232" s="137">
        <v>542724.46000000008</v>
      </c>
      <c r="P232" s="137">
        <v>682724.54</v>
      </c>
      <c r="Q232" s="214"/>
      <c r="R232" s="62">
        <f t="shared" si="29"/>
        <v>6778093.6000000006</v>
      </c>
      <c r="S232" s="215"/>
      <c r="T232" s="215"/>
    </row>
    <row r="233" spans="1:21" ht="50.25" customHeight="1">
      <c r="A233" s="210"/>
      <c r="B233" s="246"/>
      <c r="C233" s="216" t="s">
        <v>32</v>
      </c>
      <c r="D233" s="43" t="s">
        <v>33</v>
      </c>
      <c r="E233" s="90"/>
      <c r="F233" s="90"/>
      <c r="G233" s="90"/>
      <c r="H233" s="90"/>
      <c r="I233" s="90"/>
      <c r="J233" s="90"/>
      <c r="K233" s="90"/>
      <c r="L233" s="90"/>
      <c r="M233" s="90"/>
      <c r="N233" s="90"/>
      <c r="O233" s="90"/>
      <c r="P233" s="90"/>
      <c r="Q233" s="217" t="s">
        <v>121</v>
      </c>
      <c r="R233" s="66">
        <f t="shared" si="29"/>
        <v>0</v>
      </c>
      <c r="S233" s="219">
        <f>R233/R231</f>
        <v>0</v>
      </c>
      <c r="T233" s="219">
        <f>R234/R232</f>
        <v>0</v>
      </c>
    </row>
    <row r="234" spans="1:21" ht="50.25" customHeight="1">
      <c r="A234" s="210"/>
      <c r="B234" s="246"/>
      <c r="C234" s="216"/>
      <c r="D234" s="43" t="s">
        <v>31</v>
      </c>
      <c r="E234" s="135"/>
      <c r="F234" s="135"/>
      <c r="G234" s="135"/>
      <c r="H234" s="135"/>
      <c r="I234" s="135"/>
      <c r="J234" s="135"/>
      <c r="K234" s="135"/>
      <c r="L234" s="135"/>
      <c r="M234" s="135"/>
      <c r="N234" s="135"/>
      <c r="O234" s="135"/>
      <c r="P234" s="135"/>
      <c r="Q234" s="218"/>
      <c r="R234" s="67">
        <f t="shared" si="29"/>
        <v>0</v>
      </c>
      <c r="S234" s="219"/>
      <c r="T234" s="219"/>
    </row>
    <row r="235" spans="1:21" ht="26.25" customHeight="1">
      <c r="A235" s="225" t="s">
        <v>36</v>
      </c>
      <c r="B235" s="225"/>
      <c r="C235" s="249" t="s">
        <v>40</v>
      </c>
      <c r="D235" s="123" t="s">
        <v>42</v>
      </c>
      <c r="E235" s="69">
        <f>E231+E227+E223+E219+E215+E211+E207+E203+E199+E195+E191+E187+E183+E179+E175+E171</f>
        <v>30620</v>
      </c>
      <c r="F235" s="69">
        <f t="shared" ref="F235:P236" si="30">F231+F227+F223+F219+F215+F211+F207+F203+F199+F195+F191+F187+F183+F179+F175+F171</f>
        <v>30420</v>
      </c>
      <c r="G235" s="69">
        <f t="shared" si="30"/>
        <v>30420</v>
      </c>
      <c r="H235" s="69">
        <f t="shared" si="30"/>
        <v>30420</v>
      </c>
      <c r="I235" s="69">
        <f t="shared" si="30"/>
        <v>30420</v>
      </c>
      <c r="J235" s="69">
        <f t="shared" si="30"/>
        <v>30420</v>
      </c>
      <c r="K235" s="69">
        <f t="shared" si="30"/>
        <v>30420</v>
      </c>
      <c r="L235" s="69">
        <f t="shared" si="30"/>
        <v>30420</v>
      </c>
      <c r="M235" s="69">
        <f t="shared" si="30"/>
        <v>30420</v>
      </c>
      <c r="N235" s="69">
        <f t="shared" si="30"/>
        <v>30420</v>
      </c>
      <c r="O235" s="69">
        <f t="shared" si="30"/>
        <v>30420</v>
      </c>
      <c r="P235" s="69">
        <f t="shared" si="30"/>
        <v>30620</v>
      </c>
      <c r="Q235" s="227">
        <f>SUM(E235:P235)</f>
        <v>365440</v>
      </c>
      <c r="R235" s="228"/>
      <c r="S235" s="215" t="s">
        <v>38</v>
      </c>
      <c r="T235" s="215" t="s">
        <v>39</v>
      </c>
    </row>
    <row r="236" spans="1:21" ht="34.5" customHeight="1">
      <c r="A236" s="225"/>
      <c r="B236" s="225"/>
      <c r="C236" s="250"/>
      <c r="D236" s="123" t="s">
        <v>31</v>
      </c>
      <c r="E236" s="69">
        <f>E232+E228+E224+E220+E216+E212+E208+E204+E200+E196+E192+E188+E184+E180+E176+E172</f>
        <v>8059882.5000000009</v>
      </c>
      <c r="F236" s="69">
        <f t="shared" si="30"/>
        <v>7816057.5000000009</v>
      </c>
      <c r="G236" s="69">
        <f t="shared" si="30"/>
        <v>8229129.5000000009</v>
      </c>
      <c r="H236" s="69">
        <f t="shared" si="30"/>
        <v>7761882.5000000009</v>
      </c>
      <c r="I236" s="69">
        <f t="shared" si="30"/>
        <v>8160492.5000000009</v>
      </c>
      <c r="J236" s="69">
        <f t="shared" si="30"/>
        <v>8156757.5000000009</v>
      </c>
      <c r="K236" s="69">
        <f t="shared" si="30"/>
        <v>7733882.5000000009</v>
      </c>
      <c r="L236" s="69">
        <f t="shared" si="30"/>
        <v>8626142.5000000019</v>
      </c>
      <c r="M236" s="69">
        <f t="shared" si="30"/>
        <v>7724232.5000000009</v>
      </c>
      <c r="N236" s="69">
        <f t="shared" si="30"/>
        <v>7689232.5000000009</v>
      </c>
      <c r="O236" s="69">
        <f t="shared" si="30"/>
        <v>7718832.5000000009</v>
      </c>
      <c r="P236" s="69">
        <f t="shared" si="30"/>
        <v>9394832.7800000031</v>
      </c>
      <c r="Q236" s="266">
        <f>SUM(E236:P236)</f>
        <v>97071357.280000016</v>
      </c>
      <c r="R236" s="267"/>
      <c r="S236" s="215"/>
      <c r="T236" s="215"/>
    </row>
    <row r="237" spans="1:21" ht="34.5" customHeight="1">
      <c r="A237" s="225"/>
      <c r="B237" s="225"/>
      <c r="C237" s="255" t="s">
        <v>32</v>
      </c>
      <c r="D237" s="126" t="s">
        <v>42</v>
      </c>
      <c r="E237" s="70">
        <f t="shared" ref="E237:P238" si="31">E233+E229+E225+E221+E217+E213+E209+E205+E201+E197+E193+E189+E185+E181+E177+E173</f>
        <v>0</v>
      </c>
      <c r="F237" s="70">
        <f t="shared" si="31"/>
        <v>0</v>
      </c>
      <c r="G237" s="70">
        <f t="shared" si="31"/>
        <v>0</v>
      </c>
      <c r="H237" s="70">
        <f t="shared" si="31"/>
        <v>0</v>
      </c>
      <c r="I237" s="70">
        <f t="shared" si="31"/>
        <v>0</v>
      </c>
      <c r="J237" s="70">
        <f t="shared" si="31"/>
        <v>0</v>
      </c>
      <c r="K237" s="70">
        <f t="shared" si="31"/>
        <v>0</v>
      </c>
      <c r="L237" s="70">
        <f t="shared" si="31"/>
        <v>0</v>
      </c>
      <c r="M237" s="70">
        <f t="shared" si="31"/>
        <v>0</v>
      </c>
      <c r="N237" s="70">
        <f t="shared" si="31"/>
        <v>0</v>
      </c>
      <c r="O237" s="70">
        <f t="shared" si="31"/>
        <v>0</v>
      </c>
      <c r="P237" s="70">
        <f t="shared" si="31"/>
        <v>0</v>
      </c>
      <c r="Q237" s="230">
        <f>SUM(E237:P237)</f>
        <v>0</v>
      </c>
      <c r="R237" s="231"/>
      <c r="S237" s="219">
        <f>Q237/Q235</f>
        <v>0</v>
      </c>
      <c r="T237" s="219">
        <f>Q238/Q236</f>
        <v>0</v>
      </c>
    </row>
    <row r="238" spans="1:21" ht="34.5" customHeight="1">
      <c r="A238" s="225"/>
      <c r="B238" s="225"/>
      <c r="C238" s="255"/>
      <c r="D238" s="126" t="s">
        <v>31</v>
      </c>
      <c r="E238" s="109">
        <f t="shared" si="31"/>
        <v>0</v>
      </c>
      <c r="F238" s="109">
        <f t="shared" si="31"/>
        <v>0</v>
      </c>
      <c r="G238" s="109">
        <f t="shared" si="31"/>
        <v>0</v>
      </c>
      <c r="H238" s="109">
        <f t="shared" si="31"/>
        <v>0</v>
      </c>
      <c r="I238" s="109">
        <f t="shared" si="31"/>
        <v>0</v>
      </c>
      <c r="J238" s="109">
        <f t="shared" si="31"/>
        <v>0</v>
      </c>
      <c r="K238" s="109">
        <f t="shared" si="31"/>
        <v>0</v>
      </c>
      <c r="L238" s="109">
        <f t="shared" si="31"/>
        <v>0</v>
      </c>
      <c r="M238" s="109">
        <f t="shared" si="31"/>
        <v>0</v>
      </c>
      <c r="N238" s="109">
        <f t="shared" si="31"/>
        <v>0</v>
      </c>
      <c r="O238" s="109">
        <f t="shared" si="31"/>
        <v>0</v>
      </c>
      <c r="P238" s="109">
        <f t="shared" si="31"/>
        <v>0</v>
      </c>
      <c r="Q238" s="247">
        <f>SUM(E238:P238)</f>
        <v>0</v>
      </c>
      <c r="R238" s="248"/>
      <c r="S238" s="219"/>
      <c r="T238" s="219"/>
    </row>
    <row r="239" spans="1:21" ht="66.75" customHeight="1">
      <c r="A239" s="264" t="s">
        <v>134</v>
      </c>
      <c r="B239" s="264"/>
      <c r="C239" s="264"/>
      <c r="D239" s="264"/>
      <c r="E239" s="264"/>
      <c r="F239" s="264"/>
      <c r="G239" s="264"/>
      <c r="H239" s="264"/>
      <c r="I239" s="264"/>
      <c r="J239" s="264"/>
      <c r="K239" s="264"/>
      <c r="L239" s="264"/>
      <c r="M239" s="264"/>
      <c r="N239" s="264"/>
      <c r="O239" s="264"/>
      <c r="P239" s="264"/>
      <c r="Q239" s="264"/>
      <c r="R239" s="264"/>
      <c r="S239" s="264"/>
      <c r="T239" s="264"/>
    </row>
    <row r="240" spans="1:21" s="8" customFormat="1" ht="33.75" customHeight="1">
      <c r="A240" s="195" t="s">
        <v>1</v>
      </c>
      <c r="B240" s="195"/>
      <c r="C240" s="195"/>
      <c r="D240" s="195"/>
      <c r="E240" s="195"/>
      <c r="F240" s="195"/>
      <c r="G240" s="195"/>
      <c r="H240" s="195"/>
      <c r="I240" s="195"/>
      <c r="J240" s="195"/>
      <c r="K240" s="195" t="s">
        <v>117</v>
      </c>
      <c r="L240" s="195"/>
      <c r="M240" s="195"/>
      <c r="N240" s="195"/>
      <c r="O240" s="195"/>
      <c r="P240" s="195"/>
      <c r="Q240" s="195"/>
      <c r="R240" s="195"/>
      <c r="S240" s="195"/>
      <c r="T240" s="195"/>
      <c r="U240" s="7"/>
    </row>
    <row r="241" spans="1:22" ht="75.75" customHeight="1">
      <c r="A241" s="265" t="s">
        <v>109</v>
      </c>
      <c r="B241" s="265"/>
      <c r="C241" s="265"/>
      <c r="D241" s="265"/>
      <c r="E241" s="265"/>
      <c r="F241" s="265"/>
      <c r="G241" s="265"/>
      <c r="H241" s="265"/>
      <c r="I241" s="265"/>
      <c r="J241" s="265"/>
      <c r="K241" s="197" t="s">
        <v>98</v>
      </c>
      <c r="L241" s="197"/>
      <c r="M241" s="197"/>
      <c r="N241" s="197"/>
      <c r="O241" s="197"/>
      <c r="P241" s="197"/>
      <c r="Q241" s="197"/>
      <c r="R241" s="197"/>
      <c r="S241" s="197"/>
      <c r="T241" s="197"/>
    </row>
    <row r="242" spans="1:22" ht="18" hidden="1">
      <c r="A242" s="146" t="s">
        <v>2</v>
      </c>
      <c r="B242" s="146"/>
      <c r="C242" s="146"/>
      <c r="D242" s="146"/>
      <c r="E242" s="146"/>
      <c r="F242" s="146"/>
      <c r="G242" s="146"/>
      <c r="H242" s="146"/>
      <c r="I242" s="146"/>
      <c r="J242" s="146"/>
      <c r="K242" s="146" t="s">
        <v>47</v>
      </c>
      <c r="L242" s="146"/>
      <c r="M242" s="146"/>
      <c r="N242" s="146"/>
      <c r="O242" s="146"/>
      <c r="P242" s="146"/>
      <c r="Q242" s="146"/>
      <c r="R242" s="146"/>
      <c r="S242" s="146"/>
      <c r="T242" s="146"/>
    </row>
    <row r="243" spans="1:22" ht="351.75" hidden="1" customHeight="1">
      <c r="A243" s="144" t="s">
        <v>99</v>
      </c>
      <c r="B243" s="144"/>
      <c r="C243" s="144"/>
      <c r="D243" s="144" t="s">
        <v>100</v>
      </c>
      <c r="E243" s="144"/>
      <c r="F243" s="144"/>
      <c r="G243" s="144"/>
      <c r="H243" s="144"/>
      <c r="I243" s="144"/>
      <c r="J243" s="144"/>
      <c r="K243" s="144"/>
      <c r="L243" s="144"/>
      <c r="M243" s="144"/>
      <c r="N243" s="144"/>
      <c r="O243" s="144"/>
      <c r="P243" s="144"/>
      <c r="Q243" s="144"/>
      <c r="R243" s="144"/>
      <c r="S243" s="144"/>
      <c r="T243" s="144"/>
    </row>
    <row r="244" spans="1:22" ht="18" hidden="1">
      <c r="A244" s="146" t="s">
        <v>3</v>
      </c>
      <c r="B244" s="146"/>
      <c r="C244" s="146"/>
      <c r="D244" s="146"/>
      <c r="E244" s="146"/>
      <c r="F244" s="146"/>
      <c r="G244" s="146"/>
      <c r="H244" s="146"/>
      <c r="I244" s="146"/>
      <c r="J244" s="146"/>
      <c r="K244" s="146"/>
      <c r="L244" s="146"/>
      <c r="M244" s="146"/>
      <c r="N244" s="146"/>
      <c r="O244" s="146"/>
      <c r="P244" s="146"/>
      <c r="Q244" s="146"/>
      <c r="R244" s="146"/>
      <c r="S244" s="146"/>
      <c r="T244" s="146"/>
    </row>
    <row r="245" spans="1:22" ht="15.75" hidden="1">
      <c r="A245" s="147" t="s">
        <v>4</v>
      </c>
      <c r="B245" s="147"/>
      <c r="C245" s="147"/>
      <c r="D245" s="147"/>
      <c r="E245" s="147" t="s">
        <v>5</v>
      </c>
      <c r="F245" s="147"/>
      <c r="G245" s="147"/>
      <c r="H245" s="147"/>
      <c r="I245" s="147" t="s">
        <v>6</v>
      </c>
      <c r="J245" s="147"/>
      <c r="K245" s="147"/>
      <c r="L245" s="147"/>
      <c r="M245" s="147"/>
      <c r="N245" s="147"/>
      <c r="O245" s="147"/>
      <c r="P245" s="147"/>
      <c r="Q245" s="147" t="s">
        <v>7</v>
      </c>
      <c r="R245" s="147"/>
      <c r="S245" s="147"/>
      <c r="T245" s="147"/>
    </row>
    <row r="246" spans="1:22" ht="15" hidden="1">
      <c r="A246" s="154" t="s">
        <v>8</v>
      </c>
      <c r="B246" s="154"/>
      <c r="C246" s="154"/>
      <c r="D246" s="154"/>
      <c r="E246" s="155" t="s">
        <v>9</v>
      </c>
      <c r="F246" s="155"/>
      <c r="G246" s="155"/>
      <c r="H246" s="155"/>
      <c r="I246" s="154" t="s">
        <v>10</v>
      </c>
      <c r="J246" s="154"/>
      <c r="K246" s="154"/>
      <c r="L246" s="154"/>
      <c r="M246" s="154"/>
      <c r="N246" s="154"/>
      <c r="O246" s="154"/>
      <c r="P246" s="154"/>
      <c r="Q246" s="154" t="s">
        <v>11</v>
      </c>
      <c r="R246" s="154"/>
      <c r="S246" s="154"/>
      <c r="T246" s="154"/>
    </row>
    <row r="247" spans="1:22" ht="18" hidden="1">
      <c r="A247" s="29"/>
      <c r="B247" s="30"/>
      <c r="C247" s="58"/>
      <c r="D247" s="29"/>
      <c r="E247" s="31"/>
      <c r="F247" s="31"/>
      <c r="G247" s="31"/>
      <c r="H247" s="31"/>
      <c r="I247" s="32"/>
      <c r="J247" s="32"/>
      <c r="K247" s="32"/>
      <c r="L247" s="32"/>
      <c r="M247" s="32"/>
      <c r="N247" s="32"/>
      <c r="O247" s="32"/>
      <c r="P247" s="32"/>
      <c r="Q247" s="60"/>
      <c r="R247" s="32"/>
      <c r="S247" s="33"/>
      <c r="T247" s="34"/>
    </row>
    <row r="248" spans="1:22" ht="18.75" customHeight="1">
      <c r="A248" s="156" t="s">
        <v>119</v>
      </c>
      <c r="B248" s="157" t="s">
        <v>115</v>
      </c>
      <c r="C248" s="158" t="s">
        <v>13</v>
      </c>
      <c r="D248" s="158" t="s">
        <v>14</v>
      </c>
      <c r="E248" s="156" t="s">
        <v>15</v>
      </c>
      <c r="F248" s="156" t="s">
        <v>16</v>
      </c>
      <c r="G248" s="156" t="s">
        <v>17</v>
      </c>
      <c r="H248" s="156" t="s">
        <v>18</v>
      </c>
      <c r="I248" s="156" t="s">
        <v>19</v>
      </c>
      <c r="J248" s="156" t="s">
        <v>20</v>
      </c>
      <c r="K248" s="156" t="s">
        <v>21</v>
      </c>
      <c r="L248" s="156" t="s">
        <v>22</v>
      </c>
      <c r="M248" s="156" t="s">
        <v>23</v>
      </c>
      <c r="N248" s="156" t="s">
        <v>24</v>
      </c>
      <c r="O248" s="156" t="s">
        <v>25</v>
      </c>
      <c r="P248" s="156" t="s">
        <v>26</v>
      </c>
      <c r="Q248" s="209" t="s">
        <v>114</v>
      </c>
      <c r="R248" s="157" t="s">
        <v>118</v>
      </c>
      <c r="S248" s="156" t="s">
        <v>28</v>
      </c>
      <c r="T248" s="156"/>
      <c r="U248"/>
      <c r="V248" s="125"/>
    </row>
    <row r="249" spans="1:22" ht="18.75" customHeight="1">
      <c r="A249" s="156"/>
      <c r="B249" s="157"/>
      <c r="C249" s="158"/>
      <c r="D249" s="158"/>
      <c r="E249" s="156"/>
      <c r="F249" s="156"/>
      <c r="G249" s="156"/>
      <c r="H249" s="156"/>
      <c r="I249" s="156"/>
      <c r="J249" s="156"/>
      <c r="K249" s="156"/>
      <c r="L249" s="156"/>
      <c r="M249" s="156"/>
      <c r="N249" s="156"/>
      <c r="O249" s="156"/>
      <c r="P249" s="156"/>
      <c r="Q249" s="209"/>
      <c r="R249" s="157"/>
      <c r="S249" s="124" t="s">
        <v>29</v>
      </c>
      <c r="T249" s="124" t="s">
        <v>30</v>
      </c>
      <c r="U249"/>
    </row>
    <row r="250" spans="1:22" ht="41.25" customHeight="1">
      <c r="A250" s="210">
        <v>1</v>
      </c>
      <c r="B250" s="245" t="s">
        <v>180</v>
      </c>
      <c r="C250" s="212" t="s">
        <v>40</v>
      </c>
      <c r="D250" s="52" t="s">
        <v>89</v>
      </c>
      <c r="E250" s="75">
        <v>12</v>
      </c>
      <c r="F250" s="75">
        <v>12</v>
      </c>
      <c r="G250" s="75">
        <v>12</v>
      </c>
      <c r="H250" s="75">
        <v>12</v>
      </c>
      <c r="I250" s="75">
        <v>12</v>
      </c>
      <c r="J250" s="75">
        <v>12</v>
      </c>
      <c r="K250" s="75">
        <v>12</v>
      </c>
      <c r="L250" s="75">
        <v>12</v>
      </c>
      <c r="M250" s="75">
        <v>12</v>
      </c>
      <c r="N250" s="75">
        <v>12</v>
      </c>
      <c r="O250" s="75">
        <v>12</v>
      </c>
      <c r="P250" s="75">
        <v>12</v>
      </c>
      <c r="Q250" s="213" t="s">
        <v>120</v>
      </c>
      <c r="R250" s="110">
        <f t="shared" ref="R250:R293" si="32">SUM(E250:P250)</f>
        <v>144</v>
      </c>
      <c r="S250" s="215" t="s">
        <v>38</v>
      </c>
      <c r="T250" s="215" t="s">
        <v>39</v>
      </c>
    </row>
    <row r="251" spans="1:22" ht="41.25" customHeight="1">
      <c r="A251" s="210"/>
      <c r="B251" s="245"/>
      <c r="C251" s="212"/>
      <c r="D251" s="52" t="s">
        <v>31</v>
      </c>
      <c r="E251" s="62">
        <v>1431847.66</v>
      </c>
      <c r="F251" s="62">
        <v>1308047.6599999999</v>
      </c>
      <c r="G251" s="62">
        <v>1309047.6599999999</v>
      </c>
      <c r="H251" s="62">
        <v>1315739.3399999999</v>
      </c>
      <c r="I251" s="62">
        <v>1349497.66</v>
      </c>
      <c r="J251" s="62">
        <v>1404847.66</v>
      </c>
      <c r="K251" s="76">
        <v>1343961.15</v>
      </c>
      <c r="L251" s="76">
        <v>1505631</v>
      </c>
      <c r="M251" s="76">
        <v>1309047.6599999999</v>
      </c>
      <c r="N251" s="76">
        <v>1296881</v>
      </c>
      <c r="O251" s="76">
        <v>1312047.6599999999</v>
      </c>
      <c r="P251" s="76">
        <v>1460381.16</v>
      </c>
      <c r="Q251" s="214"/>
      <c r="R251" s="107">
        <f t="shared" si="32"/>
        <v>16346977.27</v>
      </c>
      <c r="S251" s="215"/>
      <c r="T251" s="215"/>
    </row>
    <row r="252" spans="1:22" ht="41.25" customHeight="1">
      <c r="A252" s="210"/>
      <c r="B252" s="245"/>
      <c r="C252" s="216" t="s">
        <v>32</v>
      </c>
      <c r="D252" s="53" t="str">
        <f>D250</f>
        <v>Reunio-
nes</v>
      </c>
      <c r="E252" s="77"/>
      <c r="F252" s="77"/>
      <c r="G252" s="77"/>
      <c r="H252" s="77"/>
      <c r="I252" s="77"/>
      <c r="J252" s="77"/>
      <c r="K252" s="77"/>
      <c r="L252" s="77"/>
      <c r="M252" s="77"/>
      <c r="N252" s="78"/>
      <c r="O252" s="78"/>
      <c r="P252" s="78"/>
      <c r="Q252" s="217" t="s">
        <v>121</v>
      </c>
      <c r="R252" s="66">
        <f t="shared" si="32"/>
        <v>0</v>
      </c>
      <c r="S252" s="219">
        <f t="shared" ref="S252" si="33">R252/R250</f>
        <v>0</v>
      </c>
      <c r="T252" s="219">
        <f t="shared" ref="T252" si="34">R253/R251</f>
        <v>0</v>
      </c>
    </row>
    <row r="253" spans="1:22" ht="41.25" customHeight="1">
      <c r="A253" s="210"/>
      <c r="B253" s="245"/>
      <c r="C253" s="216"/>
      <c r="D253" s="53" t="str">
        <f>D251</f>
        <v>Monto</v>
      </c>
      <c r="E253" s="79"/>
      <c r="F253" s="79"/>
      <c r="G253" s="79"/>
      <c r="H253" s="79"/>
      <c r="I253" s="79"/>
      <c r="J253" s="79"/>
      <c r="K253" s="78"/>
      <c r="L253" s="78"/>
      <c r="M253" s="78"/>
      <c r="N253" s="78"/>
      <c r="O253" s="78"/>
      <c r="P253" s="78"/>
      <c r="Q253" s="218"/>
      <c r="R253" s="64">
        <f t="shared" si="32"/>
        <v>0</v>
      </c>
      <c r="S253" s="219"/>
      <c r="T253" s="219"/>
    </row>
    <row r="254" spans="1:22" ht="41.25" customHeight="1">
      <c r="A254" s="210">
        <v>2</v>
      </c>
      <c r="B254" s="245" t="s">
        <v>181</v>
      </c>
      <c r="C254" s="212" t="s">
        <v>40</v>
      </c>
      <c r="D254" s="52" t="s">
        <v>60</v>
      </c>
      <c r="E254" s="61">
        <v>10</v>
      </c>
      <c r="F254" s="61">
        <v>10</v>
      </c>
      <c r="G254" s="61">
        <v>10</v>
      </c>
      <c r="H254" s="61">
        <v>10</v>
      </c>
      <c r="I254" s="61">
        <v>10</v>
      </c>
      <c r="J254" s="61">
        <v>10</v>
      </c>
      <c r="K254" s="61">
        <v>10</v>
      </c>
      <c r="L254" s="61">
        <v>10</v>
      </c>
      <c r="M254" s="61">
        <v>10</v>
      </c>
      <c r="N254" s="61">
        <v>10</v>
      </c>
      <c r="O254" s="61">
        <v>10</v>
      </c>
      <c r="P254" s="61">
        <v>10</v>
      </c>
      <c r="Q254" s="213" t="s">
        <v>120</v>
      </c>
      <c r="R254" s="110">
        <f t="shared" si="32"/>
        <v>120</v>
      </c>
      <c r="S254" s="215" t="s">
        <v>38</v>
      </c>
      <c r="T254" s="215" t="s">
        <v>39</v>
      </c>
    </row>
    <row r="255" spans="1:22" ht="41.25" customHeight="1">
      <c r="A255" s="210"/>
      <c r="B255" s="245"/>
      <c r="C255" s="212"/>
      <c r="D255" s="52" t="s">
        <v>31</v>
      </c>
      <c r="E255" s="62">
        <v>323714.93999999994</v>
      </c>
      <c r="F255" s="62">
        <v>303713.93999999994</v>
      </c>
      <c r="G255" s="62">
        <v>298713.93999999994</v>
      </c>
      <c r="H255" s="62">
        <v>295980.93999999994</v>
      </c>
      <c r="I255" s="62">
        <v>306705.93999999994</v>
      </c>
      <c r="J255" s="62">
        <v>324155.93999999994</v>
      </c>
      <c r="K255" s="80">
        <v>295980.93999999994</v>
      </c>
      <c r="L255" s="80">
        <v>343214.27999999997</v>
      </c>
      <c r="M255" s="80">
        <v>295980.93999999994</v>
      </c>
      <c r="N255" s="80">
        <v>284314.27999999997</v>
      </c>
      <c r="O255" s="80">
        <v>299980.93999999994</v>
      </c>
      <c r="P255" s="80">
        <v>403314.36999999994</v>
      </c>
      <c r="Q255" s="214"/>
      <c r="R255" s="107">
        <f t="shared" si="32"/>
        <v>3775771.3899999992</v>
      </c>
      <c r="S255" s="215"/>
      <c r="T255" s="215"/>
    </row>
    <row r="256" spans="1:22" s="8" customFormat="1" ht="41.25" customHeight="1">
      <c r="A256" s="210"/>
      <c r="B256" s="245"/>
      <c r="C256" s="216" t="s">
        <v>32</v>
      </c>
      <c r="D256" s="53"/>
      <c r="E256" s="81"/>
      <c r="F256" s="81"/>
      <c r="G256" s="81"/>
      <c r="H256" s="81"/>
      <c r="I256" s="81"/>
      <c r="J256" s="81"/>
      <c r="K256" s="81"/>
      <c r="L256" s="81"/>
      <c r="M256" s="81"/>
      <c r="N256" s="82"/>
      <c r="O256" s="82"/>
      <c r="P256" s="82"/>
      <c r="Q256" s="217" t="s">
        <v>121</v>
      </c>
      <c r="R256" s="66">
        <f t="shared" si="32"/>
        <v>0</v>
      </c>
      <c r="S256" s="219">
        <f t="shared" ref="S256" si="35">R256/R254</f>
        <v>0</v>
      </c>
      <c r="T256" s="219">
        <f t="shared" ref="T256" si="36">R257/R255</f>
        <v>0</v>
      </c>
      <c r="U256" s="7"/>
    </row>
    <row r="257" spans="1:23" ht="41.25" customHeight="1">
      <c r="A257" s="210"/>
      <c r="B257" s="245"/>
      <c r="C257" s="216"/>
      <c r="D257" s="53"/>
      <c r="E257" s="82"/>
      <c r="F257" s="82"/>
      <c r="G257" s="82"/>
      <c r="H257" s="82"/>
      <c r="I257" s="82"/>
      <c r="J257" s="82"/>
      <c r="K257" s="82"/>
      <c r="L257" s="82"/>
      <c r="M257" s="82"/>
      <c r="N257" s="82"/>
      <c r="O257" s="82"/>
      <c r="P257" s="82"/>
      <c r="Q257" s="218"/>
      <c r="R257" s="64">
        <f t="shared" si="32"/>
        <v>0</v>
      </c>
      <c r="S257" s="219"/>
      <c r="T257" s="219"/>
      <c r="U257"/>
    </row>
    <row r="258" spans="1:23" ht="41.25" customHeight="1">
      <c r="A258" s="210">
        <v>3</v>
      </c>
      <c r="B258" s="246" t="s">
        <v>182</v>
      </c>
      <c r="C258" s="212" t="s">
        <v>40</v>
      </c>
      <c r="D258" s="52" t="s">
        <v>61</v>
      </c>
      <c r="E258" s="61">
        <v>10</v>
      </c>
      <c r="F258" s="61">
        <v>10</v>
      </c>
      <c r="G258" s="61">
        <v>10</v>
      </c>
      <c r="H258" s="61">
        <v>10</v>
      </c>
      <c r="I258" s="61">
        <v>10</v>
      </c>
      <c r="J258" s="61">
        <v>10</v>
      </c>
      <c r="K258" s="61">
        <v>10</v>
      </c>
      <c r="L258" s="61">
        <v>10</v>
      </c>
      <c r="M258" s="61">
        <v>10</v>
      </c>
      <c r="N258" s="61">
        <v>10</v>
      </c>
      <c r="O258" s="61">
        <v>10</v>
      </c>
      <c r="P258" s="61">
        <v>10</v>
      </c>
      <c r="Q258" s="213" t="s">
        <v>120</v>
      </c>
      <c r="R258" s="110">
        <f t="shared" si="32"/>
        <v>120</v>
      </c>
      <c r="S258" s="215" t="s">
        <v>38</v>
      </c>
      <c r="T258" s="215" t="s">
        <v>39</v>
      </c>
      <c r="U258"/>
    </row>
    <row r="259" spans="1:23" ht="41.25" customHeight="1">
      <c r="A259" s="210"/>
      <c r="B259" s="246"/>
      <c r="C259" s="212"/>
      <c r="D259" s="52" t="s">
        <v>31</v>
      </c>
      <c r="E259" s="62">
        <v>17799499.280000001</v>
      </c>
      <c r="F259" s="62">
        <v>17469876.970000003</v>
      </c>
      <c r="G259" s="62">
        <v>17489499.280000001</v>
      </c>
      <c r="H259" s="62">
        <v>17718999.280000001</v>
      </c>
      <c r="I259" s="62">
        <v>17090949.280000001</v>
      </c>
      <c r="J259" s="62">
        <v>17500299.280000001</v>
      </c>
      <c r="K259" s="80">
        <v>17501499.280000001</v>
      </c>
      <c r="L259" s="80">
        <v>14527466.699999999</v>
      </c>
      <c r="M259" s="80">
        <v>17449499.280000001</v>
      </c>
      <c r="N259" s="80">
        <v>16347368.689999999</v>
      </c>
      <c r="O259" s="80">
        <v>17448999.280000001</v>
      </c>
      <c r="P259" s="80">
        <v>22564612.450000003</v>
      </c>
      <c r="Q259" s="214"/>
      <c r="R259" s="107">
        <f t="shared" si="32"/>
        <v>210908569.05000001</v>
      </c>
      <c r="S259" s="215"/>
      <c r="T259" s="215"/>
      <c r="U259"/>
    </row>
    <row r="260" spans="1:23" ht="41.25" customHeight="1">
      <c r="A260" s="210"/>
      <c r="B260" s="246"/>
      <c r="C260" s="216" t="s">
        <v>32</v>
      </c>
      <c r="D260" s="53" t="str">
        <f>D258</f>
        <v>M3</v>
      </c>
      <c r="E260" s="81"/>
      <c r="F260" s="81"/>
      <c r="G260" s="81"/>
      <c r="H260" s="81"/>
      <c r="I260" s="81"/>
      <c r="J260" s="81"/>
      <c r="K260" s="81"/>
      <c r="L260" s="81"/>
      <c r="M260" s="81"/>
      <c r="N260" s="82"/>
      <c r="O260" s="82"/>
      <c r="P260" s="82"/>
      <c r="Q260" s="217" t="s">
        <v>121</v>
      </c>
      <c r="R260" s="66">
        <f t="shared" si="32"/>
        <v>0</v>
      </c>
      <c r="S260" s="219">
        <f t="shared" ref="S260" si="37">R260/R258</f>
        <v>0</v>
      </c>
      <c r="T260" s="219">
        <f t="shared" ref="T260" si="38">R261/R259</f>
        <v>0</v>
      </c>
      <c r="U260"/>
    </row>
    <row r="261" spans="1:23" ht="41.25" customHeight="1">
      <c r="A261" s="210"/>
      <c r="B261" s="246"/>
      <c r="C261" s="216"/>
      <c r="D261" s="53" t="str">
        <f>D259</f>
        <v>Monto</v>
      </c>
      <c r="E261" s="82"/>
      <c r="F261" s="82"/>
      <c r="G261" s="82"/>
      <c r="H261" s="82"/>
      <c r="I261" s="82"/>
      <c r="J261" s="82"/>
      <c r="K261" s="82"/>
      <c r="L261" s="82"/>
      <c r="M261" s="82"/>
      <c r="N261" s="82"/>
      <c r="O261" s="82"/>
      <c r="P261" s="82"/>
      <c r="Q261" s="218"/>
      <c r="R261" s="64">
        <f t="shared" si="32"/>
        <v>0</v>
      </c>
      <c r="S261" s="219"/>
      <c r="T261" s="219"/>
      <c r="U261"/>
    </row>
    <row r="262" spans="1:23" ht="41.25" customHeight="1">
      <c r="A262" s="210">
        <v>4</v>
      </c>
      <c r="B262" s="246" t="s">
        <v>183</v>
      </c>
      <c r="C262" s="212" t="s">
        <v>40</v>
      </c>
      <c r="D262" s="52" t="s">
        <v>62</v>
      </c>
      <c r="E262" s="75">
        <v>1000</v>
      </c>
      <c r="F262" s="75">
        <v>900</v>
      </c>
      <c r="G262" s="75">
        <v>900</v>
      </c>
      <c r="H262" s="75">
        <v>1000</v>
      </c>
      <c r="I262" s="75">
        <v>900</v>
      </c>
      <c r="J262" s="75">
        <v>1000</v>
      </c>
      <c r="K262" s="75">
        <v>1100</v>
      </c>
      <c r="L262" s="75">
        <v>1000</v>
      </c>
      <c r="M262" s="75">
        <v>1000</v>
      </c>
      <c r="N262" s="75">
        <v>900</v>
      </c>
      <c r="O262" s="75">
        <v>900</v>
      </c>
      <c r="P262" s="75">
        <v>900</v>
      </c>
      <c r="Q262" s="213" t="s">
        <v>120</v>
      </c>
      <c r="R262" s="110">
        <f t="shared" si="32"/>
        <v>11500</v>
      </c>
      <c r="S262" s="215" t="s">
        <v>38</v>
      </c>
      <c r="T262" s="215" t="s">
        <v>39</v>
      </c>
      <c r="U262"/>
    </row>
    <row r="263" spans="1:23" ht="41.25" customHeight="1">
      <c r="A263" s="210"/>
      <c r="B263" s="246"/>
      <c r="C263" s="212"/>
      <c r="D263" s="52" t="s">
        <v>31</v>
      </c>
      <c r="E263" s="62">
        <v>5982960.4999999991</v>
      </c>
      <c r="F263" s="62">
        <v>5957960.4999999991</v>
      </c>
      <c r="G263" s="62">
        <v>5859960.4999999991</v>
      </c>
      <c r="H263" s="62">
        <v>5960960.4999999991</v>
      </c>
      <c r="I263" s="62">
        <v>5957210.4999999991</v>
      </c>
      <c r="J263" s="62">
        <v>6300746.8999999994</v>
      </c>
      <c r="K263" s="80">
        <v>5852546.8999999994</v>
      </c>
      <c r="L263" s="80">
        <v>6645863.5699999994</v>
      </c>
      <c r="M263" s="80">
        <v>5850246.8999999994</v>
      </c>
      <c r="N263" s="80">
        <v>5741913.5699999994</v>
      </c>
      <c r="O263" s="80">
        <v>5800246.8999999994</v>
      </c>
      <c r="P263" s="80">
        <v>7457908.879999999</v>
      </c>
      <c r="Q263" s="214"/>
      <c r="R263" s="107">
        <f t="shared" si="32"/>
        <v>73368526.11999999</v>
      </c>
      <c r="S263" s="215"/>
      <c r="T263" s="215"/>
      <c r="U263"/>
    </row>
    <row r="264" spans="1:23" ht="41.25" customHeight="1">
      <c r="A264" s="210"/>
      <c r="B264" s="246"/>
      <c r="C264" s="216" t="s">
        <v>32</v>
      </c>
      <c r="D264" s="53" t="s">
        <v>62</v>
      </c>
      <c r="E264" s="81"/>
      <c r="F264" s="81"/>
      <c r="G264" s="81"/>
      <c r="H264" s="81"/>
      <c r="I264" s="81"/>
      <c r="J264" s="81"/>
      <c r="K264" s="81"/>
      <c r="L264" s="81"/>
      <c r="M264" s="81"/>
      <c r="N264" s="81"/>
      <c r="O264" s="81"/>
      <c r="P264" s="81"/>
      <c r="Q264" s="217" t="s">
        <v>121</v>
      </c>
      <c r="R264" s="66">
        <f t="shared" si="32"/>
        <v>0</v>
      </c>
      <c r="S264" s="219">
        <f t="shared" ref="S264" si="39">R264/R262</f>
        <v>0</v>
      </c>
      <c r="T264" s="219">
        <f t="shared" ref="T264" si="40">R265/R263</f>
        <v>0</v>
      </c>
      <c r="U264"/>
    </row>
    <row r="265" spans="1:23" ht="41.25" customHeight="1">
      <c r="A265" s="210"/>
      <c r="B265" s="246"/>
      <c r="C265" s="216"/>
      <c r="D265" s="53" t="s">
        <v>31</v>
      </c>
      <c r="E265" s="82"/>
      <c r="F265" s="82"/>
      <c r="G265" s="82"/>
      <c r="H265" s="82"/>
      <c r="I265" s="82"/>
      <c r="J265" s="82"/>
      <c r="K265" s="82"/>
      <c r="L265" s="82"/>
      <c r="M265" s="82"/>
      <c r="N265" s="82"/>
      <c r="O265" s="82"/>
      <c r="P265" s="82"/>
      <c r="Q265" s="218"/>
      <c r="R265" s="64">
        <f t="shared" si="32"/>
        <v>0</v>
      </c>
      <c r="S265" s="219"/>
      <c r="T265" s="219"/>
      <c r="U265"/>
    </row>
    <row r="266" spans="1:23" s="17" customFormat="1" ht="41.25" customHeight="1">
      <c r="A266" s="210">
        <v>5</v>
      </c>
      <c r="B266" s="246" t="s">
        <v>184</v>
      </c>
      <c r="C266" s="212" t="s">
        <v>40</v>
      </c>
      <c r="D266" s="52" t="s">
        <v>61</v>
      </c>
      <c r="E266" s="83">
        <v>1200</v>
      </c>
      <c r="F266" s="83">
        <v>1500</v>
      </c>
      <c r="G266" s="83">
        <v>1500</v>
      </c>
      <c r="H266" s="83">
        <v>1400</v>
      </c>
      <c r="I266" s="83">
        <v>1500</v>
      </c>
      <c r="J266" s="83">
        <v>1500</v>
      </c>
      <c r="K266" s="83">
        <v>1500</v>
      </c>
      <c r="L266" s="83">
        <v>1500</v>
      </c>
      <c r="M266" s="83">
        <v>1500</v>
      </c>
      <c r="N266" s="83">
        <v>1500</v>
      </c>
      <c r="O266" s="83">
        <v>1500</v>
      </c>
      <c r="P266" s="83">
        <v>1500</v>
      </c>
      <c r="Q266" s="213" t="s">
        <v>120</v>
      </c>
      <c r="R266" s="110">
        <f t="shared" si="32"/>
        <v>17600</v>
      </c>
      <c r="S266" s="215" t="s">
        <v>38</v>
      </c>
      <c r="T266" s="215" t="s">
        <v>39</v>
      </c>
    </row>
    <row r="267" spans="1:23" s="17" customFormat="1" ht="41.25" customHeight="1">
      <c r="A267" s="210"/>
      <c r="B267" s="246"/>
      <c r="C267" s="212"/>
      <c r="D267" s="52" t="s">
        <v>31</v>
      </c>
      <c r="E267" s="62">
        <v>4316848.91</v>
      </c>
      <c r="F267" s="62">
        <v>4225573.91</v>
      </c>
      <c r="G267" s="62">
        <v>4206573.91</v>
      </c>
      <c r="H267" s="62">
        <v>4207073.91</v>
      </c>
      <c r="I267" s="62">
        <v>4774898.91</v>
      </c>
      <c r="J267" s="62">
        <v>3794239.5300000003</v>
      </c>
      <c r="K267" s="80">
        <v>4721441.33</v>
      </c>
      <c r="L267" s="80">
        <v>3875114.5300000003</v>
      </c>
      <c r="M267" s="80">
        <v>4811963.37</v>
      </c>
      <c r="N267" s="80">
        <v>3740564.5300000003</v>
      </c>
      <c r="O267" s="80">
        <v>3740164.5300000003</v>
      </c>
      <c r="P267" s="80">
        <v>13101949.630000003</v>
      </c>
      <c r="Q267" s="214"/>
      <c r="R267" s="107">
        <f t="shared" si="32"/>
        <v>59516407.000000007</v>
      </c>
      <c r="S267" s="215"/>
      <c r="T267" s="215"/>
      <c r="W267" s="35"/>
    </row>
    <row r="268" spans="1:23" ht="41.25" customHeight="1">
      <c r="A268" s="210"/>
      <c r="B268" s="246"/>
      <c r="C268" s="216" t="s">
        <v>32</v>
      </c>
      <c r="D268" s="53" t="str">
        <f>D266</f>
        <v>M3</v>
      </c>
      <c r="E268" s="81"/>
      <c r="F268" s="81"/>
      <c r="G268" s="81"/>
      <c r="H268" s="81"/>
      <c r="I268" s="81"/>
      <c r="J268" s="81"/>
      <c r="K268" s="82"/>
      <c r="L268" s="82"/>
      <c r="M268" s="82"/>
      <c r="N268" s="82"/>
      <c r="O268" s="82"/>
      <c r="P268" s="82"/>
      <c r="Q268" s="217" t="s">
        <v>121</v>
      </c>
      <c r="R268" s="66">
        <f t="shared" si="32"/>
        <v>0</v>
      </c>
      <c r="S268" s="219">
        <f t="shared" ref="S268" si="41">R268/R266</f>
        <v>0</v>
      </c>
      <c r="T268" s="219">
        <f t="shared" ref="T268" si="42">R269/R267</f>
        <v>0</v>
      </c>
      <c r="U268"/>
      <c r="V268" s="268" t="s">
        <v>63</v>
      </c>
      <c r="W268" s="35"/>
    </row>
    <row r="269" spans="1:23" ht="41.25" customHeight="1">
      <c r="A269" s="210"/>
      <c r="B269" s="246"/>
      <c r="C269" s="216"/>
      <c r="D269" s="53" t="str">
        <f>D267</f>
        <v>Monto</v>
      </c>
      <c r="E269" s="82"/>
      <c r="F269" s="82"/>
      <c r="G269" s="82"/>
      <c r="H269" s="82"/>
      <c r="I269" s="82"/>
      <c r="J269" s="82"/>
      <c r="K269" s="82"/>
      <c r="L269" s="82"/>
      <c r="M269" s="82"/>
      <c r="N269" s="82"/>
      <c r="O269" s="82"/>
      <c r="P269" s="82"/>
      <c r="Q269" s="218"/>
      <c r="R269" s="64">
        <f t="shared" si="32"/>
        <v>0</v>
      </c>
      <c r="S269" s="219"/>
      <c r="T269" s="219"/>
      <c r="U269"/>
      <c r="V269" s="268"/>
    </row>
    <row r="270" spans="1:23" ht="41.25" customHeight="1">
      <c r="A270" s="210">
        <v>6</v>
      </c>
      <c r="B270" s="245" t="s">
        <v>185</v>
      </c>
      <c r="C270" s="212" t="s">
        <v>40</v>
      </c>
      <c r="D270" s="52" t="s">
        <v>64</v>
      </c>
      <c r="E270" s="75">
        <v>5</v>
      </c>
      <c r="F270" s="75">
        <v>5</v>
      </c>
      <c r="G270" s="75">
        <v>5</v>
      </c>
      <c r="H270" s="75">
        <v>5</v>
      </c>
      <c r="I270" s="75">
        <v>5</v>
      </c>
      <c r="J270" s="75">
        <v>6</v>
      </c>
      <c r="K270" s="75">
        <v>5</v>
      </c>
      <c r="L270" s="75">
        <v>5</v>
      </c>
      <c r="M270" s="75">
        <v>5</v>
      </c>
      <c r="N270" s="75">
        <v>5</v>
      </c>
      <c r="O270" s="75">
        <v>5</v>
      </c>
      <c r="P270" s="75">
        <v>5</v>
      </c>
      <c r="Q270" s="213" t="s">
        <v>120</v>
      </c>
      <c r="R270" s="110">
        <f t="shared" si="32"/>
        <v>61</v>
      </c>
      <c r="S270" s="215" t="s">
        <v>38</v>
      </c>
      <c r="T270" s="215" t="s">
        <v>39</v>
      </c>
      <c r="U270"/>
      <c r="V270" s="125"/>
    </row>
    <row r="271" spans="1:23" ht="41.25" customHeight="1">
      <c r="A271" s="210"/>
      <c r="B271" s="245"/>
      <c r="C271" s="212"/>
      <c r="D271" s="52" t="s">
        <v>31</v>
      </c>
      <c r="E271" s="62">
        <v>2167011.7399999998</v>
      </c>
      <c r="F271" s="62">
        <v>1959511.74</v>
      </c>
      <c r="G271" s="62">
        <v>1859511.74</v>
      </c>
      <c r="H271" s="62">
        <v>2283511.7399999998</v>
      </c>
      <c r="I271" s="62">
        <v>1937236.74</v>
      </c>
      <c r="J271" s="62">
        <v>1965811.74</v>
      </c>
      <c r="K271" s="80">
        <v>1906511.74</v>
      </c>
      <c r="L271" s="80">
        <v>1954973.41</v>
      </c>
      <c r="M271" s="80">
        <v>1906511.74</v>
      </c>
      <c r="N271" s="80">
        <v>1761178.41</v>
      </c>
      <c r="O271" s="80">
        <v>1829511.74</v>
      </c>
      <c r="P271" s="80">
        <v>3125680.8899999997</v>
      </c>
      <c r="Q271" s="214"/>
      <c r="R271" s="107">
        <f t="shared" si="32"/>
        <v>24656963.369999997</v>
      </c>
      <c r="S271" s="215"/>
      <c r="T271" s="215"/>
      <c r="U271"/>
      <c r="V271" s="125"/>
    </row>
    <row r="272" spans="1:23" ht="41.25" customHeight="1">
      <c r="A272" s="210"/>
      <c r="B272" s="245"/>
      <c r="C272" s="216" t="s">
        <v>32</v>
      </c>
      <c r="D272" s="53" t="str">
        <f>D270</f>
        <v>servicios</v>
      </c>
      <c r="E272" s="81"/>
      <c r="F272" s="81"/>
      <c r="G272" s="81"/>
      <c r="H272" s="81"/>
      <c r="I272" s="81"/>
      <c r="J272" s="81"/>
      <c r="K272" s="81"/>
      <c r="L272" s="81"/>
      <c r="M272" s="81"/>
      <c r="N272" s="82"/>
      <c r="O272" s="82"/>
      <c r="P272" s="82"/>
      <c r="Q272" s="217" t="s">
        <v>121</v>
      </c>
      <c r="R272" s="66">
        <f t="shared" si="32"/>
        <v>0</v>
      </c>
      <c r="S272" s="219">
        <f t="shared" ref="S272" si="43">R272/R270</f>
        <v>0</v>
      </c>
      <c r="T272" s="219">
        <f t="shared" ref="T272" si="44">R273/R271</f>
        <v>0</v>
      </c>
      <c r="U272"/>
      <c r="V272" s="268">
        <v>4002</v>
      </c>
    </row>
    <row r="273" spans="1:22" ht="41.25" customHeight="1">
      <c r="A273" s="210"/>
      <c r="B273" s="245"/>
      <c r="C273" s="216"/>
      <c r="D273" s="53" t="str">
        <f>D271</f>
        <v>Monto</v>
      </c>
      <c r="E273" s="82"/>
      <c r="F273" s="82"/>
      <c r="G273" s="82"/>
      <c r="H273" s="82"/>
      <c r="I273" s="82"/>
      <c r="J273" s="82"/>
      <c r="K273" s="82"/>
      <c r="L273" s="82"/>
      <c r="M273" s="82"/>
      <c r="N273" s="82"/>
      <c r="O273" s="82"/>
      <c r="P273" s="82"/>
      <c r="Q273" s="218"/>
      <c r="R273" s="64">
        <f t="shared" si="32"/>
        <v>0</v>
      </c>
      <c r="S273" s="219"/>
      <c r="T273" s="219"/>
      <c r="U273"/>
      <c r="V273" s="268"/>
    </row>
    <row r="274" spans="1:22" ht="41.25" customHeight="1">
      <c r="A274" s="210">
        <v>7</v>
      </c>
      <c r="B274" s="245" t="s">
        <v>186</v>
      </c>
      <c r="C274" s="212" t="s">
        <v>40</v>
      </c>
      <c r="D274" s="52" t="s">
        <v>65</v>
      </c>
      <c r="E274" s="61">
        <v>30</v>
      </c>
      <c r="F274" s="61">
        <v>35</v>
      </c>
      <c r="G274" s="61">
        <v>30</v>
      </c>
      <c r="H274" s="61">
        <v>40</v>
      </c>
      <c r="I274" s="61">
        <v>50</v>
      </c>
      <c r="J274" s="61">
        <v>45</v>
      </c>
      <c r="K274" s="61">
        <v>50</v>
      </c>
      <c r="L274" s="61">
        <v>55</v>
      </c>
      <c r="M274" s="61">
        <v>60</v>
      </c>
      <c r="N274" s="61">
        <v>60</v>
      </c>
      <c r="O274" s="61">
        <v>60</v>
      </c>
      <c r="P274" s="61">
        <v>50</v>
      </c>
      <c r="Q274" s="213" t="s">
        <v>120</v>
      </c>
      <c r="R274" s="110">
        <f t="shared" si="32"/>
        <v>565</v>
      </c>
      <c r="S274" s="215" t="s">
        <v>38</v>
      </c>
      <c r="T274" s="215" t="s">
        <v>39</v>
      </c>
      <c r="U274"/>
      <c r="V274" s="125"/>
    </row>
    <row r="275" spans="1:22" ht="41.25" customHeight="1">
      <c r="A275" s="210"/>
      <c r="B275" s="245"/>
      <c r="C275" s="212"/>
      <c r="D275" s="52" t="s">
        <v>31</v>
      </c>
      <c r="E275" s="62">
        <v>1130357.5699999998</v>
      </c>
      <c r="F275" s="62">
        <v>994857.56999999972</v>
      </c>
      <c r="G275" s="62">
        <v>990857.56999999972</v>
      </c>
      <c r="H275" s="62">
        <v>1041524.2399999998</v>
      </c>
      <c r="I275" s="62">
        <v>1007307.5699999997</v>
      </c>
      <c r="J275" s="62">
        <v>1050207.5699999998</v>
      </c>
      <c r="K275" s="80">
        <v>989857.56999999972</v>
      </c>
      <c r="L275" s="80">
        <v>1061224.2399999998</v>
      </c>
      <c r="M275" s="80">
        <v>990857.56999999972</v>
      </c>
      <c r="N275" s="80">
        <v>956524.23999999976</v>
      </c>
      <c r="O275" s="80">
        <v>989857.56999999972</v>
      </c>
      <c r="P275" s="80">
        <v>1456704.7399999998</v>
      </c>
      <c r="Q275" s="214"/>
      <c r="R275" s="107">
        <f t="shared" si="32"/>
        <v>12660138.019999998</v>
      </c>
      <c r="S275" s="215"/>
      <c r="T275" s="215"/>
      <c r="U275"/>
      <c r="V275" s="125"/>
    </row>
    <row r="276" spans="1:22" ht="41.25" customHeight="1">
      <c r="A276" s="210"/>
      <c r="B276" s="245"/>
      <c r="C276" s="216" t="s">
        <v>32</v>
      </c>
      <c r="D276" s="53" t="str">
        <f>D274</f>
        <v>Equipos</v>
      </c>
      <c r="E276" s="81"/>
      <c r="F276" s="81"/>
      <c r="G276" s="81"/>
      <c r="H276" s="81"/>
      <c r="I276" s="81"/>
      <c r="J276" s="81"/>
      <c r="K276" s="81"/>
      <c r="L276" s="81"/>
      <c r="M276" s="81"/>
      <c r="N276" s="82"/>
      <c r="O276" s="82"/>
      <c r="P276" s="82"/>
      <c r="Q276" s="217" t="s">
        <v>121</v>
      </c>
      <c r="R276" s="66">
        <f t="shared" si="32"/>
        <v>0</v>
      </c>
      <c r="S276" s="219">
        <f t="shared" ref="S276" si="45">R276/R274</f>
        <v>0</v>
      </c>
      <c r="T276" s="219">
        <f t="shared" ref="T276" si="46">R277/R275</f>
        <v>0</v>
      </c>
      <c r="U276"/>
      <c r="V276" s="268">
        <v>4003</v>
      </c>
    </row>
    <row r="277" spans="1:22" ht="41.25" customHeight="1">
      <c r="A277" s="210"/>
      <c r="B277" s="245"/>
      <c r="C277" s="216"/>
      <c r="D277" s="53" t="str">
        <f>D275</f>
        <v>Monto</v>
      </c>
      <c r="E277" s="82"/>
      <c r="F277" s="82"/>
      <c r="G277" s="82"/>
      <c r="H277" s="82"/>
      <c r="I277" s="82"/>
      <c r="J277" s="82"/>
      <c r="K277" s="82"/>
      <c r="L277" s="82"/>
      <c r="M277" s="82"/>
      <c r="N277" s="82"/>
      <c r="O277" s="82"/>
      <c r="P277" s="82"/>
      <c r="Q277" s="218"/>
      <c r="R277" s="64">
        <f t="shared" si="32"/>
        <v>0</v>
      </c>
      <c r="S277" s="219"/>
      <c r="T277" s="219"/>
      <c r="U277"/>
      <c r="V277" s="268"/>
    </row>
    <row r="278" spans="1:22" ht="41.25" customHeight="1">
      <c r="A278" s="210">
        <v>8</v>
      </c>
      <c r="B278" s="245" t="s">
        <v>187</v>
      </c>
      <c r="C278" s="212" t="s">
        <v>40</v>
      </c>
      <c r="D278" s="52" t="s">
        <v>66</v>
      </c>
      <c r="E278" s="83">
        <v>300</v>
      </c>
      <c r="F278" s="83">
        <v>300</v>
      </c>
      <c r="G278" s="83">
        <v>300</v>
      </c>
      <c r="H278" s="83">
        <v>300</v>
      </c>
      <c r="I278" s="83">
        <v>300</v>
      </c>
      <c r="J278" s="83">
        <v>300</v>
      </c>
      <c r="K278" s="83">
        <v>300</v>
      </c>
      <c r="L278" s="83">
        <v>300</v>
      </c>
      <c r="M278" s="83">
        <v>300</v>
      </c>
      <c r="N278" s="83">
        <v>300</v>
      </c>
      <c r="O278" s="83">
        <v>300</v>
      </c>
      <c r="P278" s="83">
        <v>300</v>
      </c>
      <c r="Q278" s="213" t="s">
        <v>120</v>
      </c>
      <c r="R278" s="110">
        <f t="shared" si="32"/>
        <v>3600</v>
      </c>
      <c r="S278" s="215" t="s">
        <v>38</v>
      </c>
      <c r="T278" s="215" t="s">
        <v>39</v>
      </c>
      <c r="U278"/>
      <c r="V278" s="125"/>
    </row>
    <row r="279" spans="1:22" ht="41.25" customHeight="1">
      <c r="A279" s="210"/>
      <c r="B279" s="245"/>
      <c r="C279" s="212"/>
      <c r="D279" s="52" t="s">
        <v>31</v>
      </c>
      <c r="E279" s="62">
        <v>4608211.8199999994</v>
      </c>
      <c r="F279" s="62">
        <v>4436618.8199999994</v>
      </c>
      <c r="G279" s="62">
        <v>4245260.4700000025</v>
      </c>
      <c r="H279" s="62">
        <v>4693976.629999999</v>
      </c>
      <c r="I279" s="62">
        <v>4385618.8199999994</v>
      </c>
      <c r="J279" s="62">
        <v>4570166.3199999994</v>
      </c>
      <c r="K279" s="80">
        <v>4215836.3200000022</v>
      </c>
      <c r="L279" s="80">
        <v>4821306.3199999994</v>
      </c>
      <c r="M279" s="80">
        <v>4215618.8200000022</v>
      </c>
      <c r="N279" s="80">
        <v>4206118.8200000022</v>
      </c>
      <c r="O279" s="80">
        <v>4216118.8200000022</v>
      </c>
      <c r="P279" s="80">
        <v>5492218.8199999994</v>
      </c>
      <c r="Q279" s="214"/>
      <c r="R279" s="107">
        <f t="shared" si="32"/>
        <v>54107070.800000004</v>
      </c>
      <c r="S279" s="215"/>
      <c r="T279" s="215"/>
      <c r="U279"/>
      <c r="V279" s="125"/>
    </row>
    <row r="280" spans="1:22" ht="41.25" customHeight="1">
      <c r="A280" s="210"/>
      <c r="B280" s="245"/>
      <c r="C280" s="216" t="s">
        <v>32</v>
      </c>
      <c r="D280" s="53" t="str">
        <f>D278</f>
        <v>Metros lineales</v>
      </c>
      <c r="E280" s="84"/>
      <c r="F280" s="84"/>
      <c r="G280" s="84"/>
      <c r="H280" s="84"/>
      <c r="I280" s="84"/>
      <c r="J280" s="84"/>
      <c r="K280" s="84"/>
      <c r="L280" s="84"/>
      <c r="M280" s="84"/>
      <c r="N280" s="82"/>
      <c r="O280" s="82"/>
      <c r="P280" s="82"/>
      <c r="Q280" s="217" t="s">
        <v>121</v>
      </c>
      <c r="R280" s="66">
        <f>SUM(E280:M280)</f>
        <v>0</v>
      </c>
      <c r="S280" s="219">
        <f t="shared" ref="S280" si="47">R280/R278</f>
        <v>0</v>
      </c>
      <c r="T280" s="219">
        <f t="shared" ref="T280" si="48">R281/R279</f>
        <v>0</v>
      </c>
      <c r="U280"/>
      <c r="V280" s="268">
        <v>4004</v>
      </c>
    </row>
    <row r="281" spans="1:22" ht="41.25" customHeight="1">
      <c r="A281" s="210"/>
      <c r="B281" s="245"/>
      <c r="C281" s="216"/>
      <c r="D281" s="53" t="str">
        <f>D279</f>
        <v>Monto</v>
      </c>
      <c r="E281" s="82"/>
      <c r="F281" s="82"/>
      <c r="G281" s="82"/>
      <c r="H281" s="82"/>
      <c r="I281" s="82"/>
      <c r="J281" s="82"/>
      <c r="K281" s="82"/>
      <c r="L281" s="82"/>
      <c r="M281" s="82"/>
      <c r="N281" s="82"/>
      <c r="O281" s="82"/>
      <c r="P281" s="82"/>
      <c r="Q281" s="218"/>
      <c r="R281" s="64">
        <f t="shared" si="32"/>
        <v>0</v>
      </c>
      <c r="S281" s="219"/>
      <c r="T281" s="219"/>
      <c r="U281"/>
      <c r="V281" s="268"/>
    </row>
    <row r="282" spans="1:22" ht="41.25" customHeight="1">
      <c r="A282" s="210">
        <v>9</v>
      </c>
      <c r="B282" s="245" t="s">
        <v>188</v>
      </c>
      <c r="C282" s="212" t="s">
        <v>40</v>
      </c>
      <c r="D282" s="52" t="s">
        <v>60</v>
      </c>
      <c r="E282" s="61">
        <v>25</v>
      </c>
      <c r="F282" s="61">
        <v>25</v>
      </c>
      <c r="G282" s="61">
        <v>25</v>
      </c>
      <c r="H282" s="61">
        <v>25</v>
      </c>
      <c r="I282" s="61">
        <v>25</v>
      </c>
      <c r="J282" s="61">
        <v>25</v>
      </c>
      <c r="K282" s="61">
        <v>25</v>
      </c>
      <c r="L282" s="61">
        <v>25</v>
      </c>
      <c r="M282" s="61">
        <v>25</v>
      </c>
      <c r="N282" s="61">
        <v>25</v>
      </c>
      <c r="O282" s="61">
        <v>25</v>
      </c>
      <c r="P282" s="61">
        <v>25</v>
      </c>
      <c r="Q282" s="213" t="s">
        <v>120</v>
      </c>
      <c r="R282" s="110">
        <f t="shared" si="32"/>
        <v>300</v>
      </c>
      <c r="S282" s="215" t="s">
        <v>38</v>
      </c>
      <c r="T282" s="215" t="s">
        <v>39</v>
      </c>
      <c r="U282"/>
      <c r="V282" s="125"/>
    </row>
    <row r="283" spans="1:22" ht="41.25" customHeight="1">
      <c r="A283" s="210"/>
      <c r="B283" s="245"/>
      <c r="C283" s="212"/>
      <c r="D283" s="52" t="s">
        <v>31</v>
      </c>
      <c r="E283" s="62">
        <v>1540162.5599999998</v>
      </c>
      <c r="F283" s="62">
        <v>1554162.5599999998</v>
      </c>
      <c r="G283" s="62">
        <v>1448495.9</v>
      </c>
      <c r="H283" s="62">
        <v>1791618.19</v>
      </c>
      <c r="I283" s="62">
        <v>1593438.3199999998</v>
      </c>
      <c r="J283" s="62">
        <v>1566620.14</v>
      </c>
      <c r="K283" s="80">
        <v>1448495.9</v>
      </c>
      <c r="L283" s="80">
        <v>1552279.24</v>
      </c>
      <c r="M283" s="80">
        <v>1448495.9</v>
      </c>
      <c r="N283" s="80">
        <v>1306829.24</v>
      </c>
      <c r="O283" s="80">
        <v>1436889.1124999998</v>
      </c>
      <c r="P283" s="80">
        <v>2463364.71</v>
      </c>
      <c r="Q283" s="214"/>
      <c r="R283" s="107">
        <f t="shared" si="32"/>
        <v>19150851.772500001</v>
      </c>
      <c r="S283" s="215"/>
      <c r="T283" s="215"/>
      <c r="U283"/>
      <c r="V283" s="125"/>
    </row>
    <row r="284" spans="1:22" ht="41.25" customHeight="1">
      <c r="A284" s="210"/>
      <c r="B284" s="245"/>
      <c r="C284" s="216" t="s">
        <v>32</v>
      </c>
      <c r="D284" s="53" t="str">
        <f>D282</f>
        <v>Reuniones</v>
      </c>
      <c r="E284" s="81"/>
      <c r="F284" s="81"/>
      <c r="G284" s="81"/>
      <c r="H284" s="81"/>
      <c r="I284" s="81"/>
      <c r="J284" s="81"/>
      <c r="K284" s="81"/>
      <c r="L284" s="81"/>
      <c r="M284" s="81"/>
      <c r="N284" s="82"/>
      <c r="O284" s="82"/>
      <c r="P284" s="82"/>
      <c r="Q284" s="217" t="s">
        <v>121</v>
      </c>
      <c r="R284" s="66">
        <f t="shared" si="32"/>
        <v>0</v>
      </c>
      <c r="S284" s="219">
        <f t="shared" ref="S284" si="49">R284/R282</f>
        <v>0</v>
      </c>
      <c r="T284" s="219">
        <f t="shared" ref="T284" si="50">R285/R283</f>
        <v>0</v>
      </c>
      <c r="U284"/>
      <c r="V284" s="268">
        <v>4005</v>
      </c>
    </row>
    <row r="285" spans="1:22" ht="41.25" customHeight="1">
      <c r="A285" s="210"/>
      <c r="B285" s="245"/>
      <c r="C285" s="216"/>
      <c r="D285" s="53" t="str">
        <f>D283</f>
        <v>Monto</v>
      </c>
      <c r="E285" s="82"/>
      <c r="F285" s="82"/>
      <c r="G285" s="82"/>
      <c r="H285" s="82"/>
      <c r="I285" s="82"/>
      <c r="J285" s="82"/>
      <c r="K285" s="82"/>
      <c r="L285" s="82"/>
      <c r="M285" s="82"/>
      <c r="N285" s="82"/>
      <c r="O285" s="82"/>
      <c r="P285" s="82"/>
      <c r="Q285" s="218"/>
      <c r="R285" s="64">
        <f t="shared" si="32"/>
        <v>0</v>
      </c>
      <c r="S285" s="219"/>
      <c r="T285" s="219"/>
      <c r="U285"/>
      <c r="V285" s="268"/>
    </row>
    <row r="286" spans="1:22" ht="41.25" customHeight="1">
      <c r="A286" s="210">
        <v>10</v>
      </c>
      <c r="B286" s="245" t="s">
        <v>189</v>
      </c>
      <c r="C286" s="212" t="s">
        <v>40</v>
      </c>
      <c r="D286" s="52" t="s">
        <v>67</v>
      </c>
      <c r="E286" s="61">
        <v>10</v>
      </c>
      <c r="F286" s="61">
        <v>10</v>
      </c>
      <c r="G286" s="61">
        <v>10</v>
      </c>
      <c r="H286" s="61">
        <v>10</v>
      </c>
      <c r="I286" s="61">
        <v>10</v>
      </c>
      <c r="J286" s="61">
        <v>10</v>
      </c>
      <c r="K286" s="61">
        <v>10</v>
      </c>
      <c r="L286" s="61">
        <v>10</v>
      </c>
      <c r="M286" s="61">
        <v>10</v>
      </c>
      <c r="N286" s="61">
        <v>10</v>
      </c>
      <c r="O286" s="61">
        <v>10</v>
      </c>
      <c r="P286" s="61">
        <v>10</v>
      </c>
      <c r="Q286" s="213" t="s">
        <v>120</v>
      </c>
      <c r="R286" s="110">
        <f t="shared" si="32"/>
        <v>120</v>
      </c>
      <c r="S286" s="215" t="s">
        <v>38</v>
      </c>
      <c r="T286" s="215" t="s">
        <v>39</v>
      </c>
      <c r="U286"/>
      <c r="V286" s="125"/>
    </row>
    <row r="287" spans="1:22" ht="41.25" customHeight="1">
      <c r="A287" s="210"/>
      <c r="B287" s="245"/>
      <c r="C287" s="212"/>
      <c r="D287" s="52" t="s">
        <v>31</v>
      </c>
      <c r="E287" s="62">
        <v>4092080.5699999994</v>
      </c>
      <c r="F287" s="62">
        <v>4027080.5699999994</v>
      </c>
      <c r="G287" s="62">
        <v>3640508.0499999989</v>
      </c>
      <c r="H287" s="62">
        <v>3917080.5699999994</v>
      </c>
      <c r="I287" s="62">
        <v>4148605.5699999994</v>
      </c>
      <c r="J287" s="62">
        <v>3848057.5699999989</v>
      </c>
      <c r="K287" s="80">
        <v>3710653.0499999989</v>
      </c>
      <c r="L287" s="80">
        <v>4071058.0699999984</v>
      </c>
      <c r="M287" s="80">
        <v>3617805.5699999989</v>
      </c>
      <c r="N287" s="80">
        <v>3602080.5699999989</v>
      </c>
      <c r="O287" s="80">
        <v>3640508.0499999989</v>
      </c>
      <c r="P287" s="80">
        <v>4901080.5799999991</v>
      </c>
      <c r="Q287" s="214"/>
      <c r="R287" s="107">
        <f t="shared" si="32"/>
        <v>47216598.789999992</v>
      </c>
      <c r="S287" s="215"/>
      <c r="T287" s="215"/>
      <c r="U287"/>
      <c r="V287" s="125"/>
    </row>
    <row r="288" spans="1:22" ht="41.25" customHeight="1">
      <c r="A288" s="210"/>
      <c r="B288" s="245"/>
      <c r="C288" s="216" t="s">
        <v>32</v>
      </c>
      <c r="D288" s="53" t="str">
        <f>D286</f>
        <v>Monitoreos</v>
      </c>
      <c r="E288" s="81"/>
      <c r="F288" s="81"/>
      <c r="G288" s="81"/>
      <c r="H288" s="81"/>
      <c r="I288" s="81"/>
      <c r="J288" s="81"/>
      <c r="K288" s="81"/>
      <c r="L288" s="81"/>
      <c r="M288" s="81"/>
      <c r="N288" s="82"/>
      <c r="O288" s="82"/>
      <c r="P288" s="82"/>
      <c r="Q288" s="217" t="s">
        <v>121</v>
      </c>
      <c r="R288" s="66">
        <f t="shared" si="32"/>
        <v>0</v>
      </c>
      <c r="S288" s="219">
        <f t="shared" ref="S288" si="51">R288/R286</f>
        <v>0</v>
      </c>
      <c r="T288" s="219">
        <f t="shared" ref="T288" si="52">R289/R287</f>
        <v>0</v>
      </c>
      <c r="U288"/>
      <c r="V288" s="268">
        <v>4007</v>
      </c>
    </row>
    <row r="289" spans="1:22" ht="41.25" customHeight="1">
      <c r="A289" s="210"/>
      <c r="B289" s="245"/>
      <c r="C289" s="216"/>
      <c r="D289" s="53" t="str">
        <f>D287</f>
        <v>Monto</v>
      </c>
      <c r="E289" s="82"/>
      <c r="F289" s="82"/>
      <c r="G289" s="82"/>
      <c r="H289" s="82"/>
      <c r="I289" s="82"/>
      <c r="J289" s="82"/>
      <c r="K289" s="82"/>
      <c r="L289" s="82"/>
      <c r="M289" s="82"/>
      <c r="N289" s="82"/>
      <c r="O289" s="82"/>
      <c r="P289" s="82"/>
      <c r="Q289" s="218"/>
      <c r="R289" s="64">
        <f t="shared" si="32"/>
        <v>0</v>
      </c>
      <c r="S289" s="219"/>
      <c r="T289" s="219"/>
      <c r="U289"/>
      <c r="V289" s="268"/>
    </row>
    <row r="290" spans="1:22" ht="41.25" customHeight="1">
      <c r="A290" s="210">
        <v>11</v>
      </c>
      <c r="B290" s="245" t="s">
        <v>190</v>
      </c>
      <c r="C290" s="212" t="s">
        <v>40</v>
      </c>
      <c r="D290" s="52" t="s">
        <v>62</v>
      </c>
      <c r="E290" s="75">
        <v>25</v>
      </c>
      <c r="F290" s="75">
        <v>25</v>
      </c>
      <c r="G290" s="75">
        <v>25</v>
      </c>
      <c r="H290" s="75">
        <v>25</v>
      </c>
      <c r="I290" s="75">
        <v>25</v>
      </c>
      <c r="J290" s="75">
        <v>25</v>
      </c>
      <c r="K290" s="75">
        <v>25</v>
      </c>
      <c r="L290" s="75">
        <v>25</v>
      </c>
      <c r="M290" s="75">
        <v>25</v>
      </c>
      <c r="N290" s="75">
        <v>25</v>
      </c>
      <c r="O290" s="75">
        <v>25</v>
      </c>
      <c r="P290" s="75">
        <v>25</v>
      </c>
      <c r="Q290" s="213" t="s">
        <v>120</v>
      </c>
      <c r="R290" s="110">
        <f t="shared" si="32"/>
        <v>300</v>
      </c>
      <c r="S290" s="215" t="s">
        <v>38</v>
      </c>
      <c r="T290" s="215" t="s">
        <v>39</v>
      </c>
      <c r="U290"/>
      <c r="V290" s="125"/>
    </row>
    <row r="291" spans="1:22" ht="41.25" customHeight="1">
      <c r="A291" s="210"/>
      <c r="B291" s="245"/>
      <c r="C291" s="212"/>
      <c r="D291" s="52" t="s">
        <v>31</v>
      </c>
      <c r="E291" s="62">
        <v>1857264.22</v>
      </c>
      <c r="F291" s="62">
        <v>601764.22</v>
      </c>
      <c r="G291" s="62">
        <v>674264.22</v>
      </c>
      <c r="H291" s="62">
        <v>809264.22</v>
      </c>
      <c r="I291" s="62">
        <v>679264.22</v>
      </c>
      <c r="J291" s="62">
        <v>611489.22</v>
      </c>
      <c r="K291" s="80">
        <v>674264.22</v>
      </c>
      <c r="L291" s="80">
        <v>589497.55999999994</v>
      </c>
      <c r="M291" s="80">
        <v>674264.22</v>
      </c>
      <c r="N291" s="80">
        <v>502597.56</v>
      </c>
      <c r="O291" s="80">
        <v>649514.22</v>
      </c>
      <c r="P291" s="80">
        <v>830597.66</v>
      </c>
      <c r="Q291" s="214"/>
      <c r="R291" s="107">
        <f t="shared" si="32"/>
        <v>9154045.7599999979</v>
      </c>
      <c r="S291" s="215"/>
      <c r="T291" s="215"/>
      <c r="U291"/>
      <c r="V291" s="125"/>
    </row>
    <row r="292" spans="1:22" ht="41.25" customHeight="1">
      <c r="A292" s="210"/>
      <c r="B292" s="245"/>
      <c r="C292" s="216" t="s">
        <v>32</v>
      </c>
      <c r="D292" s="53" t="str">
        <f>D290</f>
        <v>Reportes</v>
      </c>
      <c r="E292" s="81"/>
      <c r="F292" s="81"/>
      <c r="G292" s="81"/>
      <c r="H292" s="81"/>
      <c r="I292" s="81"/>
      <c r="J292" s="81"/>
      <c r="K292" s="86"/>
      <c r="L292" s="86"/>
      <c r="M292" s="86"/>
      <c r="N292" s="86"/>
      <c r="O292" s="86"/>
      <c r="P292" s="87"/>
      <c r="Q292" s="217" t="s">
        <v>121</v>
      </c>
      <c r="R292" s="66">
        <f t="shared" si="32"/>
        <v>0</v>
      </c>
      <c r="S292" s="219">
        <f t="shared" ref="S292" si="53">R292/R290</f>
        <v>0</v>
      </c>
      <c r="T292" s="219">
        <f t="shared" ref="T292" si="54">R293/R291</f>
        <v>0</v>
      </c>
      <c r="U292"/>
      <c r="V292" s="268" t="s">
        <v>68</v>
      </c>
    </row>
    <row r="293" spans="1:22" ht="41.25" customHeight="1">
      <c r="A293" s="210"/>
      <c r="B293" s="245"/>
      <c r="C293" s="216"/>
      <c r="D293" s="53" t="str">
        <f>D291</f>
        <v>Monto</v>
      </c>
      <c r="E293" s="82"/>
      <c r="F293" s="82"/>
      <c r="G293" s="82"/>
      <c r="H293" s="87"/>
      <c r="I293" s="87"/>
      <c r="J293" s="87"/>
      <c r="K293" s="87"/>
      <c r="L293" s="87"/>
      <c r="M293" s="87"/>
      <c r="N293" s="87"/>
      <c r="O293" s="87"/>
      <c r="P293" s="87"/>
      <c r="Q293" s="218"/>
      <c r="R293" s="64">
        <f t="shared" si="32"/>
        <v>0</v>
      </c>
      <c r="S293" s="219"/>
      <c r="T293" s="219"/>
      <c r="U293"/>
      <c r="V293" s="268"/>
    </row>
    <row r="294" spans="1:22" ht="42" customHeight="1">
      <c r="A294" s="225" t="s">
        <v>36</v>
      </c>
      <c r="B294" s="225"/>
      <c r="C294" s="249" t="s">
        <v>40</v>
      </c>
      <c r="D294" s="123" t="s">
        <v>42</v>
      </c>
      <c r="E294" s="69">
        <f>E290+E286+E282+E278+E274+E270+E266+E262+E258+E254+E250</f>
        <v>2627</v>
      </c>
      <c r="F294" s="69">
        <f t="shared" ref="F294:P295" si="55">F290+F286+F282+F278+F274+F270+F266+F262+F258+F254+F250</f>
        <v>2832</v>
      </c>
      <c r="G294" s="69">
        <f t="shared" si="55"/>
        <v>2827</v>
      </c>
      <c r="H294" s="69">
        <f t="shared" si="55"/>
        <v>2837</v>
      </c>
      <c r="I294" s="69">
        <f t="shared" si="55"/>
        <v>2847</v>
      </c>
      <c r="J294" s="69">
        <f t="shared" si="55"/>
        <v>2943</v>
      </c>
      <c r="K294" s="69">
        <f t="shared" si="55"/>
        <v>3047</v>
      </c>
      <c r="L294" s="69">
        <f t="shared" si="55"/>
        <v>2952</v>
      </c>
      <c r="M294" s="69">
        <f t="shared" si="55"/>
        <v>2957</v>
      </c>
      <c r="N294" s="69">
        <f t="shared" si="55"/>
        <v>2857</v>
      </c>
      <c r="O294" s="69">
        <f t="shared" si="55"/>
        <v>2857</v>
      </c>
      <c r="P294" s="69">
        <f t="shared" si="55"/>
        <v>2847</v>
      </c>
      <c r="Q294" s="271">
        <f>SUM(E294:P294)</f>
        <v>34430</v>
      </c>
      <c r="R294" s="272"/>
      <c r="S294" s="215" t="s">
        <v>38</v>
      </c>
      <c r="T294" s="215" t="s">
        <v>39</v>
      </c>
      <c r="U294"/>
      <c r="V294" s="125"/>
    </row>
    <row r="295" spans="1:22" ht="38.25" customHeight="1">
      <c r="A295" s="225"/>
      <c r="B295" s="225"/>
      <c r="C295" s="250"/>
      <c r="D295" s="123" t="s">
        <v>31</v>
      </c>
      <c r="E295" s="69">
        <f>E291+E287+E283+E279+E275+E271+E267+E263+E259+E255+E251</f>
        <v>45249959.769999996</v>
      </c>
      <c r="F295" s="69">
        <f t="shared" si="55"/>
        <v>42839168.459999993</v>
      </c>
      <c r="G295" s="69">
        <f t="shared" si="55"/>
        <v>42022693.239999995</v>
      </c>
      <c r="H295" s="69">
        <f t="shared" si="55"/>
        <v>44035729.560000002</v>
      </c>
      <c r="I295" s="69">
        <f t="shared" si="55"/>
        <v>43230733.529999994</v>
      </c>
      <c r="J295" s="69">
        <f t="shared" si="55"/>
        <v>42936641.86999999</v>
      </c>
      <c r="K295" s="69">
        <f t="shared" si="55"/>
        <v>42661048.399999999</v>
      </c>
      <c r="L295" s="69">
        <f t="shared" si="55"/>
        <v>40947628.920000002</v>
      </c>
      <c r="M295" s="69">
        <f t="shared" si="55"/>
        <v>42570291.969999999</v>
      </c>
      <c r="N295" s="69">
        <f t="shared" si="55"/>
        <v>39746370.910000004</v>
      </c>
      <c r="O295" s="69">
        <f t="shared" si="55"/>
        <v>41363838.82249999</v>
      </c>
      <c r="P295" s="69">
        <f t="shared" si="55"/>
        <v>63257813.889999993</v>
      </c>
      <c r="Q295" s="261">
        <f>SUM(E295:P295)</f>
        <v>530861919.34249991</v>
      </c>
      <c r="R295" s="262"/>
      <c r="S295" s="215"/>
      <c r="T295" s="215"/>
      <c r="U295"/>
      <c r="V295" s="125"/>
    </row>
    <row r="296" spans="1:22" ht="28.5" customHeight="1">
      <c r="A296" s="225"/>
      <c r="B296" s="225"/>
      <c r="C296" s="255" t="s">
        <v>32</v>
      </c>
      <c r="D296" s="126" t="s">
        <v>42</v>
      </c>
      <c r="E296" s="70">
        <f t="shared" ref="E296:P297" si="56">E292+E288+E284+E280+E276+E272+E268+E264+E260+E256+E252</f>
        <v>0</v>
      </c>
      <c r="F296" s="70">
        <f t="shared" si="56"/>
        <v>0</v>
      </c>
      <c r="G296" s="70">
        <f t="shared" si="56"/>
        <v>0</v>
      </c>
      <c r="H296" s="70">
        <f t="shared" si="56"/>
        <v>0</v>
      </c>
      <c r="I296" s="70">
        <f t="shared" si="56"/>
        <v>0</v>
      </c>
      <c r="J296" s="70">
        <f t="shared" si="56"/>
        <v>0</v>
      </c>
      <c r="K296" s="70">
        <f t="shared" si="56"/>
        <v>0</v>
      </c>
      <c r="L296" s="70">
        <f t="shared" si="56"/>
        <v>0</v>
      </c>
      <c r="M296" s="70">
        <f t="shared" si="56"/>
        <v>0</v>
      </c>
      <c r="N296" s="70">
        <f t="shared" si="56"/>
        <v>0</v>
      </c>
      <c r="O296" s="70">
        <f t="shared" si="56"/>
        <v>0</v>
      </c>
      <c r="P296" s="70">
        <f t="shared" si="56"/>
        <v>0</v>
      </c>
      <c r="Q296" s="273">
        <f>SUM(E296:P296)</f>
        <v>0</v>
      </c>
      <c r="R296" s="274"/>
      <c r="S296" s="219">
        <f>Q296/Q294</f>
        <v>0</v>
      </c>
      <c r="T296" s="219">
        <f>Q297/Q295</f>
        <v>0</v>
      </c>
      <c r="U296"/>
      <c r="V296" s="268">
        <v>4025</v>
      </c>
    </row>
    <row r="297" spans="1:22" ht="57" customHeight="1">
      <c r="A297" s="225"/>
      <c r="B297" s="225"/>
      <c r="C297" s="255"/>
      <c r="D297" s="126" t="s">
        <v>31</v>
      </c>
      <c r="E297" s="71">
        <f t="shared" si="56"/>
        <v>0</v>
      </c>
      <c r="F297" s="71">
        <f t="shared" si="56"/>
        <v>0</v>
      </c>
      <c r="G297" s="71">
        <f t="shared" si="56"/>
        <v>0</v>
      </c>
      <c r="H297" s="71">
        <f t="shared" si="56"/>
        <v>0</v>
      </c>
      <c r="I297" s="71">
        <f t="shared" si="56"/>
        <v>0</v>
      </c>
      <c r="J297" s="71">
        <f t="shared" si="56"/>
        <v>0</v>
      </c>
      <c r="K297" s="71">
        <f t="shared" si="56"/>
        <v>0</v>
      </c>
      <c r="L297" s="71">
        <f t="shared" si="56"/>
        <v>0</v>
      </c>
      <c r="M297" s="71">
        <f t="shared" si="56"/>
        <v>0</v>
      </c>
      <c r="N297" s="71">
        <f t="shared" si="56"/>
        <v>0</v>
      </c>
      <c r="O297" s="71">
        <f t="shared" si="56"/>
        <v>0</v>
      </c>
      <c r="P297" s="71">
        <f t="shared" si="56"/>
        <v>0</v>
      </c>
      <c r="Q297" s="269">
        <f>SUM(E297:P297)</f>
        <v>0</v>
      </c>
      <c r="R297" s="270"/>
      <c r="S297" s="219"/>
      <c r="T297" s="219"/>
      <c r="U297"/>
      <c r="V297" s="268"/>
    </row>
    <row r="298" spans="1:22" ht="66.75" customHeight="1">
      <c r="A298" s="264" t="s">
        <v>135</v>
      </c>
      <c r="B298" s="264"/>
      <c r="C298" s="264"/>
      <c r="D298" s="264"/>
      <c r="E298" s="264"/>
      <c r="F298" s="264"/>
      <c r="G298" s="264"/>
      <c r="H298" s="264"/>
      <c r="I298" s="264"/>
      <c r="J298" s="264"/>
      <c r="K298" s="264"/>
      <c r="L298" s="264"/>
      <c r="M298" s="264"/>
      <c r="N298" s="264"/>
      <c r="O298" s="264"/>
      <c r="P298" s="264"/>
      <c r="Q298" s="264"/>
      <c r="R298" s="264"/>
      <c r="S298" s="264"/>
      <c r="T298" s="264"/>
      <c r="U298"/>
      <c r="V298" s="125"/>
    </row>
    <row r="299" spans="1:22" s="8" customFormat="1" ht="33.75" customHeight="1">
      <c r="A299" s="195" t="s">
        <v>1</v>
      </c>
      <c r="B299" s="195"/>
      <c r="C299" s="195"/>
      <c r="D299" s="195"/>
      <c r="E299" s="195"/>
      <c r="F299" s="195"/>
      <c r="G299" s="195"/>
      <c r="H299" s="195"/>
      <c r="I299" s="195"/>
      <c r="J299" s="195"/>
      <c r="K299" s="195" t="s">
        <v>117</v>
      </c>
      <c r="L299" s="195"/>
      <c r="M299" s="195"/>
      <c r="N299" s="195"/>
      <c r="O299" s="195"/>
      <c r="P299" s="195"/>
      <c r="Q299" s="195"/>
      <c r="R299" s="195"/>
      <c r="S299" s="195"/>
      <c r="T299" s="195"/>
      <c r="U299" s="7"/>
    </row>
    <row r="300" spans="1:22" ht="72" customHeight="1">
      <c r="A300" s="265" t="s">
        <v>110</v>
      </c>
      <c r="B300" s="265"/>
      <c r="C300" s="265"/>
      <c r="D300" s="265"/>
      <c r="E300" s="265"/>
      <c r="F300" s="265"/>
      <c r="G300" s="265"/>
      <c r="H300" s="265"/>
      <c r="I300" s="265"/>
      <c r="J300" s="265"/>
      <c r="K300" s="197" t="s">
        <v>98</v>
      </c>
      <c r="L300" s="197"/>
      <c r="M300" s="197"/>
      <c r="N300" s="197"/>
      <c r="O300" s="197"/>
      <c r="P300" s="197"/>
      <c r="Q300" s="197"/>
      <c r="R300" s="197"/>
      <c r="S300" s="197"/>
      <c r="T300" s="197"/>
      <c r="U300"/>
      <c r="V300" s="268">
        <v>4009</v>
      </c>
    </row>
    <row r="301" spans="1:22" ht="18" hidden="1">
      <c r="A301" s="146" t="s">
        <v>2</v>
      </c>
      <c r="B301" s="146"/>
      <c r="C301" s="146"/>
      <c r="D301" s="146"/>
      <c r="E301" s="146"/>
      <c r="F301" s="146"/>
      <c r="G301" s="146"/>
      <c r="H301" s="146"/>
      <c r="I301" s="146"/>
      <c r="J301" s="146"/>
      <c r="K301" s="146" t="s">
        <v>47</v>
      </c>
      <c r="L301" s="146"/>
      <c r="M301" s="146"/>
      <c r="N301" s="146"/>
      <c r="O301" s="146"/>
      <c r="P301" s="146"/>
      <c r="Q301" s="146"/>
      <c r="R301" s="146"/>
      <c r="S301" s="146"/>
      <c r="T301" s="146"/>
      <c r="U301"/>
      <c r="V301" s="268"/>
    </row>
    <row r="302" spans="1:22" ht="218.25" hidden="1" customHeight="1">
      <c r="A302" s="275" t="s">
        <v>103</v>
      </c>
      <c r="B302" s="275"/>
      <c r="C302" s="275"/>
      <c r="D302" s="276" t="s">
        <v>104</v>
      </c>
      <c r="E302" s="276"/>
      <c r="F302" s="276"/>
      <c r="G302" s="276"/>
      <c r="H302" s="276"/>
      <c r="I302" s="276"/>
      <c r="J302" s="276"/>
      <c r="K302" s="276"/>
      <c r="L302" s="276"/>
      <c r="M302" s="276"/>
      <c r="N302" s="276"/>
      <c r="O302" s="276"/>
      <c r="P302" s="276"/>
      <c r="Q302" s="276"/>
      <c r="R302" s="276"/>
      <c r="S302" s="276"/>
      <c r="T302" s="276"/>
      <c r="U302"/>
      <c r="V302" s="125"/>
    </row>
    <row r="303" spans="1:22" ht="16.5" hidden="1" customHeight="1">
      <c r="A303" s="277" t="s">
        <v>3</v>
      </c>
      <c r="B303" s="277"/>
      <c r="C303" s="277"/>
      <c r="D303" s="277"/>
      <c r="E303" s="277"/>
      <c r="F303" s="277"/>
      <c r="G303" s="277"/>
      <c r="H303" s="277"/>
      <c r="I303" s="277"/>
      <c r="J303" s="277"/>
      <c r="K303" s="277"/>
      <c r="L303" s="277"/>
      <c r="M303" s="277"/>
      <c r="N303" s="277"/>
      <c r="O303" s="277"/>
      <c r="P303" s="277"/>
      <c r="Q303" s="277"/>
      <c r="R303" s="277"/>
      <c r="S303" s="277"/>
      <c r="T303" s="277"/>
      <c r="U303"/>
      <c r="V303" s="125"/>
    </row>
    <row r="304" spans="1:22" ht="16.5" hidden="1" customHeight="1">
      <c r="A304" s="147" t="s">
        <v>4</v>
      </c>
      <c r="B304" s="147"/>
      <c r="C304" s="147"/>
      <c r="D304" s="147"/>
      <c r="E304" s="147" t="s">
        <v>5</v>
      </c>
      <c r="F304" s="147"/>
      <c r="G304" s="147"/>
      <c r="H304" s="147"/>
      <c r="I304" s="147" t="s">
        <v>6</v>
      </c>
      <c r="J304" s="147"/>
      <c r="K304" s="147"/>
      <c r="L304" s="147"/>
      <c r="M304" s="147"/>
      <c r="N304" s="147"/>
      <c r="O304" s="147"/>
      <c r="P304" s="147"/>
      <c r="Q304" s="147" t="s">
        <v>7</v>
      </c>
      <c r="R304" s="147"/>
      <c r="S304" s="147"/>
      <c r="T304" s="147"/>
      <c r="U304"/>
      <c r="V304" s="268">
        <v>4010</v>
      </c>
    </row>
    <row r="305" spans="1:22" ht="43.5" hidden="1" customHeight="1">
      <c r="A305" s="154" t="s">
        <v>8</v>
      </c>
      <c r="B305" s="154"/>
      <c r="C305" s="154"/>
      <c r="D305" s="154"/>
      <c r="E305" s="155" t="s">
        <v>9</v>
      </c>
      <c r="F305" s="155"/>
      <c r="G305" s="155"/>
      <c r="H305" s="155"/>
      <c r="I305" s="154" t="s">
        <v>10</v>
      </c>
      <c r="J305" s="154"/>
      <c r="K305" s="154"/>
      <c r="L305" s="154"/>
      <c r="M305" s="154"/>
      <c r="N305" s="154"/>
      <c r="O305" s="154"/>
      <c r="P305" s="154"/>
      <c r="Q305" s="154" t="s">
        <v>11</v>
      </c>
      <c r="R305" s="154"/>
      <c r="S305" s="154"/>
      <c r="T305" s="154"/>
      <c r="U305"/>
      <c r="V305" s="268"/>
    </row>
    <row r="306" spans="1:22" ht="18.75" customHeight="1">
      <c r="A306" s="156" t="s">
        <v>119</v>
      </c>
      <c r="B306" s="157" t="s">
        <v>115</v>
      </c>
      <c r="C306" s="158" t="s">
        <v>13</v>
      </c>
      <c r="D306" s="158" t="s">
        <v>14</v>
      </c>
      <c r="E306" s="156" t="s">
        <v>15</v>
      </c>
      <c r="F306" s="156">
        <f t="shared" ref="F306:F307" si="57">F302+F298+F294+F290+F286+F282+F278+F274+F270+F266+F262</f>
        <v>5632</v>
      </c>
      <c r="G306" s="156" t="s">
        <v>17</v>
      </c>
      <c r="H306" s="156" t="s">
        <v>18</v>
      </c>
      <c r="I306" s="156" t="s">
        <v>19</v>
      </c>
      <c r="J306" s="156" t="s">
        <v>20</v>
      </c>
      <c r="K306" s="156" t="s">
        <v>21</v>
      </c>
      <c r="L306" s="156" t="s">
        <v>22</v>
      </c>
      <c r="M306" s="156" t="s">
        <v>23</v>
      </c>
      <c r="N306" s="156" t="s">
        <v>24</v>
      </c>
      <c r="O306" s="156" t="s">
        <v>25</v>
      </c>
      <c r="P306" s="156" t="s">
        <v>26</v>
      </c>
      <c r="Q306" s="209" t="s">
        <v>114</v>
      </c>
      <c r="R306" s="157" t="s">
        <v>118</v>
      </c>
      <c r="S306" s="156" t="s">
        <v>28</v>
      </c>
      <c r="T306" s="156"/>
      <c r="U306"/>
      <c r="V306" s="125"/>
    </row>
    <row r="307" spans="1:22" ht="18.75" customHeight="1">
      <c r="A307" s="156"/>
      <c r="B307" s="157"/>
      <c r="C307" s="158"/>
      <c r="D307" s="158"/>
      <c r="E307" s="156"/>
      <c r="F307" s="156">
        <f t="shared" si="57"/>
        <v>66596698.349999994</v>
      </c>
      <c r="G307" s="156"/>
      <c r="H307" s="156"/>
      <c r="I307" s="156"/>
      <c r="J307" s="156"/>
      <c r="K307" s="156"/>
      <c r="L307" s="156"/>
      <c r="M307" s="156"/>
      <c r="N307" s="156"/>
      <c r="O307" s="156"/>
      <c r="P307" s="156"/>
      <c r="Q307" s="209"/>
      <c r="R307" s="157"/>
      <c r="S307" s="124" t="s">
        <v>29</v>
      </c>
      <c r="T307" s="124" t="s">
        <v>30</v>
      </c>
      <c r="U307"/>
      <c r="V307" s="268">
        <v>4035</v>
      </c>
    </row>
    <row r="308" spans="1:22" ht="39.75" customHeight="1">
      <c r="A308" s="210">
        <v>1</v>
      </c>
      <c r="B308" s="260" t="s">
        <v>69</v>
      </c>
      <c r="C308" s="212" t="s">
        <v>40</v>
      </c>
      <c r="D308" s="54" t="s">
        <v>52</v>
      </c>
      <c r="E308" s="61">
        <v>20</v>
      </c>
      <c r="F308" s="61">
        <v>20</v>
      </c>
      <c r="G308" s="61">
        <v>20</v>
      </c>
      <c r="H308" s="61">
        <v>20</v>
      </c>
      <c r="I308" s="61">
        <v>20</v>
      </c>
      <c r="J308" s="61">
        <v>20</v>
      </c>
      <c r="K308" s="61">
        <v>20</v>
      </c>
      <c r="L308" s="61">
        <v>20</v>
      </c>
      <c r="M308" s="61">
        <v>20</v>
      </c>
      <c r="N308" s="61">
        <v>20</v>
      </c>
      <c r="O308" s="61">
        <v>20</v>
      </c>
      <c r="P308" s="61">
        <v>20</v>
      </c>
      <c r="Q308" s="213" t="s">
        <v>120</v>
      </c>
      <c r="R308" s="61">
        <f>SUM(E308:P308)</f>
        <v>240</v>
      </c>
      <c r="S308" s="215" t="s">
        <v>38</v>
      </c>
      <c r="T308" s="215" t="s">
        <v>39</v>
      </c>
      <c r="U308"/>
      <c r="V308" s="268"/>
    </row>
    <row r="309" spans="1:22" ht="39.75" customHeight="1">
      <c r="A309" s="210"/>
      <c r="B309" s="260"/>
      <c r="C309" s="212"/>
      <c r="D309" s="54" t="s">
        <v>70</v>
      </c>
      <c r="E309" s="62">
        <v>15246207.919999998</v>
      </c>
      <c r="F309" s="62">
        <v>284407.27999999997</v>
      </c>
      <c r="G309" s="62">
        <v>278407.27999999997</v>
      </c>
      <c r="H309" s="62">
        <v>277907.27999999997</v>
      </c>
      <c r="I309" s="62">
        <v>288697.27999999997</v>
      </c>
      <c r="J309" s="62">
        <v>288197.27999999997</v>
      </c>
      <c r="K309" s="62">
        <v>278907.27999999997</v>
      </c>
      <c r="L309" s="62">
        <v>307349.78000000003</v>
      </c>
      <c r="M309" s="62">
        <v>278407.27999999997</v>
      </c>
      <c r="N309" s="62">
        <v>276407.27999999997</v>
      </c>
      <c r="O309" s="62">
        <v>277907.27999999997</v>
      </c>
      <c r="P309" s="62">
        <v>316907.40000000002</v>
      </c>
      <c r="Q309" s="214"/>
      <c r="R309" s="102">
        <f>SUM(E309:P309)</f>
        <v>18399710.619999997</v>
      </c>
      <c r="S309" s="215"/>
      <c r="T309" s="215"/>
      <c r="U309"/>
      <c r="V309" s="125"/>
    </row>
    <row r="310" spans="1:22" ht="39.75" customHeight="1">
      <c r="A310" s="210"/>
      <c r="B310" s="260"/>
      <c r="C310" s="216" t="s">
        <v>32</v>
      </c>
      <c r="D310" s="55" t="s">
        <v>52</v>
      </c>
      <c r="E310" s="66"/>
      <c r="F310" s="66"/>
      <c r="G310" s="66"/>
      <c r="H310" s="66"/>
      <c r="I310" s="66"/>
      <c r="J310" s="66"/>
      <c r="K310" s="66"/>
      <c r="L310" s="66"/>
      <c r="M310" s="66"/>
      <c r="N310" s="66"/>
      <c r="O310" s="66"/>
      <c r="P310" s="66"/>
      <c r="Q310" s="217" t="s">
        <v>121</v>
      </c>
      <c r="R310" s="66">
        <f>SUM(E310:P310)</f>
        <v>0</v>
      </c>
      <c r="S310" s="219">
        <f t="shared" ref="S310" si="58">R310/R308</f>
        <v>0</v>
      </c>
      <c r="T310" s="219">
        <f t="shared" ref="T310" si="59">R311/R309</f>
        <v>0</v>
      </c>
      <c r="U310"/>
      <c r="V310" s="125"/>
    </row>
    <row r="311" spans="1:22" ht="39.75" customHeight="1">
      <c r="A311" s="210"/>
      <c r="B311" s="260"/>
      <c r="C311" s="216"/>
      <c r="D311" s="55" t="s">
        <v>70</v>
      </c>
      <c r="E311" s="67"/>
      <c r="F311" s="67"/>
      <c r="G311" s="67"/>
      <c r="H311" s="67"/>
      <c r="I311" s="67"/>
      <c r="J311" s="67"/>
      <c r="K311" s="67"/>
      <c r="L311" s="67"/>
      <c r="M311" s="67"/>
      <c r="N311" s="66"/>
      <c r="O311" s="66"/>
      <c r="P311" s="66"/>
      <c r="Q311" s="218"/>
      <c r="R311" s="66">
        <f t="shared" ref="R311:R347" si="60">SUM(E311:P311)</f>
        <v>0</v>
      </c>
      <c r="S311" s="219"/>
      <c r="T311" s="219"/>
      <c r="U311"/>
      <c r="V311" s="36"/>
    </row>
    <row r="312" spans="1:22" ht="39.75" customHeight="1">
      <c r="A312" s="210">
        <v>2</v>
      </c>
      <c r="B312" s="260" t="s">
        <v>71</v>
      </c>
      <c r="C312" s="212" t="s">
        <v>40</v>
      </c>
      <c r="D312" s="54" t="s">
        <v>72</v>
      </c>
      <c r="E312" s="61">
        <v>10</v>
      </c>
      <c r="F312" s="61">
        <v>10</v>
      </c>
      <c r="G312" s="61">
        <v>10</v>
      </c>
      <c r="H312" s="61">
        <v>10</v>
      </c>
      <c r="I312" s="61">
        <v>10</v>
      </c>
      <c r="J312" s="61">
        <v>10</v>
      </c>
      <c r="K312" s="61">
        <v>10</v>
      </c>
      <c r="L312" s="61">
        <v>10</v>
      </c>
      <c r="M312" s="61">
        <v>10</v>
      </c>
      <c r="N312" s="61">
        <v>10</v>
      </c>
      <c r="O312" s="61">
        <v>10</v>
      </c>
      <c r="P312" s="61">
        <v>10</v>
      </c>
      <c r="Q312" s="213" t="s">
        <v>120</v>
      </c>
      <c r="R312" s="111">
        <f t="shared" si="60"/>
        <v>120</v>
      </c>
      <c r="S312" s="215" t="s">
        <v>38</v>
      </c>
      <c r="T312" s="215" t="s">
        <v>39</v>
      </c>
      <c r="U312"/>
      <c r="V312" s="36"/>
    </row>
    <row r="313" spans="1:22" ht="39.75" customHeight="1">
      <c r="A313" s="210"/>
      <c r="B313" s="260"/>
      <c r="C313" s="212"/>
      <c r="D313" s="54" t="s">
        <v>70</v>
      </c>
      <c r="E313" s="62">
        <v>426611.94</v>
      </c>
      <c r="F313" s="62">
        <v>425111.94</v>
      </c>
      <c r="G313" s="62">
        <v>420611.94</v>
      </c>
      <c r="H313" s="62">
        <v>426611.94</v>
      </c>
      <c r="I313" s="62">
        <v>426401.94</v>
      </c>
      <c r="J313" s="62">
        <v>447626.94</v>
      </c>
      <c r="K313" s="62">
        <v>421111.94</v>
      </c>
      <c r="L313" s="62">
        <v>468551.94</v>
      </c>
      <c r="M313" s="62">
        <v>421111.94</v>
      </c>
      <c r="N313" s="62">
        <v>420611.94</v>
      </c>
      <c r="O313" s="62">
        <v>420611.94</v>
      </c>
      <c r="P313" s="62">
        <v>511611.93000000005</v>
      </c>
      <c r="Q313" s="214"/>
      <c r="R313" s="62">
        <f t="shared" si="60"/>
        <v>5236588.2700000005</v>
      </c>
      <c r="S313" s="215"/>
      <c r="T313" s="215"/>
      <c r="U313"/>
      <c r="V313" s="36"/>
    </row>
    <row r="314" spans="1:22" ht="39.75" customHeight="1">
      <c r="A314" s="210"/>
      <c r="B314" s="260"/>
      <c r="C314" s="216" t="s">
        <v>32</v>
      </c>
      <c r="D314" s="55" t="s">
        <v>72</v>
      </c>
      <c r="E314" s="66"/>
      <c r="F314" s="66"/>
      <c r="G314" s="66"/>
      <c r="H314" s="66"/>
      <c r="I314" s="66"/>
      <c r="J314" s="66"/>
      <c r="K314" s="66"/>
      <c r="L314" s="66"/>
      <c r="M314" s="66"/>
      <c r="N314" s="66"/>
      <c r="O314" s="66"/>
      <c r="P314" s="66"/>
      <c r="Q314" s="217" t="s">
        <v>121</v>
      </c>
      <c r="R314" s="66">
        <f t="shared" si="60"/>
        <v>0</v>
      </c>
      <c r="S314" s="219">
        <f t="shared" ref="S314" si="61">R314/R312</f>
        <v>0</v>
      </c>
      <c r="T314" s="219">
        <f t="shared" ref="T314" si="62">R315/R313</f>
        <v>0</v>
      </c>
      <c r="U314"/>
      <c r="V314" s="36"/>
    </row>
    <row r="315" spans="1:22" s="8" customFormat="1" ht="39.75" customHeight="1">
      <c r="A315" s="210"/>
      <c r="B315" s="260"/>
      <c r="C315" s="216"/>
      <c r="D315" s="55" t="s">
        <v>70</v>
      </c>
      <c r="E315" s="67"/>
      <c r="F315" s="67"/>
      <c r="G315" s="67"/>
      <c r="H315" s="67"/>
      <c r="I315" s="67"/>
      <c r="J315" s="67"/>
      <c r="K315" s="67"/>
      <c r="L315" s="67"/>
      <c r="M315" s="67"/>
      <c r="N315" s="67"/>
      <c r="O315" s="67"/>
      <c r="P315" s="67"/>
      <c r="Q315" s="218"/>
      <c r="R315" s="102">
        <f t="shared" si="60"/>
        <v>0</v>
      </c>
      <c r="S315" s="219"/>
      <c r="T315" s="219"/>
      <c r="U315" s="7"/>
    </row>
    <row r="316" spans="1:22" ht="39.75" customHeight="1">
      <c r="A316" s="210">
        <v>3</v>
      </c>
      <c r="B316" s="260" t="s">
        <v>73</v>
      </c>
      <c r="C316" s="212" t="s">
        <v>40</v>
      </c>
      <c r="D316" s="54" t="s">
        <v>74</v>
      </c>
      <c r="E316" s="61">
        <v>10</v>
      </c>
      <c r="F316" s="61">
        <v>10</v>
      </c>
      <c r="G316" s="61">
        <v>10</v>
      </c>
      <c r="H316" s="61">
        <v>10</v>
      </c>
      <c r="I316" s="61">
        <v>10</v>
      </c>
      <c r="J316" s="61">
        <v>10</v>
      </c>
      <c r="K316" s="61">
        <v>10</v>
      </c>
      <c r="L316" s="61">
        <v>10</v>
      </c>
      <c r="M316" s="61">
        <v>10</v>
      </c>
      <c r="N316" s="61">
        <v>10</v>
      </c>
      <c r="O316" s="61">
        <v>10</v>
      </c>
      <c r="P316" s="61">
        <v>10</v>
      </c>
      <c r="Q316" s="213" t="s">
        <v>120</v>
      </c>
      <c r="R316" s="61">
        <f t="shared" si="60"/>
        <v>120</v>
      </c>
      <c r="S316" s="215" t="s">
        <v>38</v>
      </c>
      <c r="T316" s="215" t="s">
        <v>39</v>
      </c>
      <c r="U316"/>
    </row>
    <row r="317" spans="1:22" ht="39.75" customHeight="1">
      <c r="A317" s="210"/>
      <c r="B317" s="260"/>
      <c r="C317" s="212"/>
      <c r="D317" s="54" t="s">
        <v>70</v>
      </c>
      <c r="E317" s="62">
        <v>74772.89</v>
      </c>
      <c r="F317" s="62">
        <v>74272.89</v>
      </c>
      <c r="G317" s="62">
        <v>70272.89</v>
      </c>
      <c r="H317" s="62">
        <v>70272.89</v>
      </c>
      <c r="I317" s="62">
        <v>70272.89</v>
      </c>
      <c r="J317" s="62">
        <v>74062.89</v>
      </c>
      <c r="K317" s="62">
        <v>70272.89</v>
      </c>
      <c r="L317" s="62">
        <v>76562.89</v>
      </c>
      <c r="M317" s="62">
        <v>71772.89</v>
      </c>
      <c r="N317" s="62">
        <v>70272.89</v>
      </c>
      <c r="O317" s="62">
        <v>70272.89</v>
      </c>
      <c r="P317" s="62">
        <v>97272.85</v>
      </c>
      <c r="Q317" s="214"/>
      <c r="R317" s="62">
        <f t="shared" si="60"/>
        <v>890354.64</v>
      </c>
      <c r="S317" s="215"/>
      <c r="T317" s="215"/>
      <c r="U317"/>
    </row>
    <row r="318" spans="1:22" ht="39.75" customHeight="1">
      <c r="A318" s="210"/>
      <c r="B318" s="260"/>
      <c r="C318" s="216" t="s">
        <v>32</v>
      </c>
      <c r="D318" s="55" t="s">
        <v>74</v>
      </c>
      <c r="E318" s="66"/>
      <c r="F318" s="66"/>
      <c r="G318" s="66"/>
      <c r="H318" s="66"/>
      <c r="I318" s="66"/>
      <c r="J318" s="66"/>
      <c r="K318" s="66"/>
      <c r="L318" s="66"/>
      <c r="M318" s="66"/>
      <c r="N318" s="66"/>
      <c r="O318" s="66"/>
      <c r="P318" s="66"/>
      <c r="Q318" s="217" t="s">
        <v>121</v>
      </c>
      <c r="R318" s="112">
        <f t="shared" si="60"/>
        <v>0</v>
      </c>
      <c r="S318" s="219">
        <f t="shared" ref="S318" si="63">R318/R316</f>
        <v>0</v>
      </c>
      <c r="T318" s="219">
        <f t="shared" ref="T318" si="64">R319/R317</f>
        <v>0</v>
      </c>
      <c r="U318"/>
    </row>
    <row r="319" spans="1:22" ht="39.75" customHeight="1">
      <c r="A319" s="210"/>
      <c r="B319" s="260"/>
      <c r="C319" s="216"/>
      <c r="D319" s="55" t="s">
        <v>70</v>
      </c>
      <c r="E319" s="67"/>
      <c r="F319" s="67"/>
      <c r="G319" s="67"/>
      <c r="H319" s="67"/>
      <c r="I319" s="67"/>
      <c r="J319" s="67"/>
      <c r="K319" s="67"/>
      <c r="L319" s="67"/>
      <c r="M319" s="67"/>
      <c r="N319" s="67"/>
      <c r="O319" s="67"/>
      <c r="P319" s="67"/>
      <c r="Q319" s="218"/>
      <c r="R319" s="66">
        <f t="shared" si="60"/>
        <v>0</v>
      </c>
      <c r="S319" s="219"/>
      <c r="T319" s="219"/>
      <c r="U319"/>
    </row>
    <row r="320" spans="1:22" ht="30.75" customHeight="1">
      <c r="A320" s="210">
        <v>4</v>
      </c>
      <c r="B320" s="260" t="s">
        <v>75</v>
      </c>
      <c r="C320" s="212" t="s">
        <v>40</v>
      </c>
      <c r="D320" s="54" t="s">
        <v>52</v>
      </c>
      <c r="E320" s="61">
        <v>10</v>
      </c>
      <c r="F320" s="61">
        <v>10</v>
      </c>
      <c r="G320" s="61">
        <v>10</v>
      </c>
      <c r="H320" s="61">
        <v>10</v>
      </c>
      <c r="I320" s="61">
        <v>10</v>
      </c>
      <c r="J320" s="61">
        <v>10</v>
      </c>
      <c r="K320" s="61">
        <v>10</v>
      </c>
      <c r="L320" s="61">
        <v>10</v>
      </c>
      <c r="M320" s="61">
        <v>10</v>
      </c>
      <c r="N320" s="61">
        <v>10</v>
      </c>
      <c r="O320" s="61">
        <v>10</v>
      </c>
      <c r="P320" s="61">
        <v>10</v>
      </c>
      <c r="Q320" s="213" t="s">
        <v>120</v>
      </c>
      <c r="R320" s="61">
        <f t="shared" si="60"/>
        <v>120</v>
      </c>
      <c r="S320" s="215" t="s">
        <v>38</v>
      </c>
      <c r="T320" s="215" t="s">
        <v>39</v>
      </c>
      <c r="U320"/>
    </row>
    <row r="321" spans="1:22" ht="30.75" customHeight="1">
      <c r="A321" s="210"/>
      <c r="B321" s="260"/>
      <c r="C321" s="212"/>
      <c r="D321" s="54" t="s">
        <v>70</v>
      </c>
      <c r="E321" s="62">
        <v>99453.91</v>
      </c>
      <c r="F321" s="62">
        <v>94953.91</v>
      </c>
      <c r="G321" s="62">
        <v>91453.91</v>
      </c>
      <c r="H321" s="62">
        <v>91703.91</v>
      </c>
      <c r="I321" s="62">
        <v>100888.91</v>
      </c>
      <c r="J321" s="62">
        <v>95388.91</v>
      </c>
      <c r="K321" s="62">
        <v>91453.91</v>
      </c>
      <c r="L321" s="62">
        <v>100888.91</v>
      </c>
      <c r="M321" s="62">
        <v>92453.91</v>
      </c>
      <c r="N321" s="62">
        <v>91453.91</v>
      </c>
      <c r="O321" s="62">
        <v>92453.91</v>
      </c>
      <c r="P321" s="62">
        <v>96703.99</v>
      </c>
      <c r="Q321" s="214"/>
      <c r="R321" s="62">
        <f t="shared" si="60"/>
        <v>1139252.0000000002</v>
      </c>
      <c r="S321" s="215"/>
      <c r="T321" s="215"/>
      <c r="U321"/>
    </row>
    <row r="322" spans="1:22" ht="30.75" customHeight="1">
      <c r="A322" s="210"/>
      <c r="B322" s="260"/>
      <c r="C322" s="216" t="s">
        <v>32</v>
      </c>
      <c r="D322" s="55" t="s">
        <v>52</v>
      </c>
      <c r="E322" s="66"/>
      <c r="F322" s="66"/>
      <c r="G322" s="66"/>
      <c r="H322" s="66"/>
      <c r="I322" s="66"/>
      <c r="J322" s="66"/>
      <c r="K322" s="66"/>
      <c r="L322" s="66"/>
      <c r="M322" s="66"/>
      <c r="N322" s="66"/>
      <c r="O322" s="66"/>
      <c r="P322" s="66"/>
      <c r="Q322" s="217" t="s">
        <v>121</v>
      </c>
      <c r="R322" s="112">
        <f t="shared" si="60"/>
        <v>0</v>
      </c>
      <c r="S322" s="219">
        <f t="shared" ref="S322" si="65">R322/R320</f>
        <v>0</v>
      </c>
      <c r="T322" s="219">
        <f t="shared" ref="T322" si="66">R323/R321</f>
        <v>0</v>
      </c>
      <c r="U322"/>
    </row>
    <row r="323" spans="1:22" ht="30.75" customHeight="1">
      <c r="A323" s="210"/>
      <c r="B323" s="260"/>
      <c r="C323" s="216"/>
      <c r="D323" s="55" t="s">
        <v>70</v>
      </c>
      <c r="E323" s="67"/>
      <c r="F323" s="67"/>
      <c r="G323" s="67"/>
      <c r="H323" s="67"/>
      <c r="I323" s="67"/>
      <c r="J323" s="67"/>
      <c r="K323" s="67"/>
      <c r="L323" s="67"/>
      <c r="M323" s="67"/>
      <c r="N323" s="67"/>
      <c r="O323" s="67"/>
      <c r="P323" s="67"/>
      <c r="Q323" s="218"/>
      <c r="R323" s="66">
        <f t="shared" si="60"/>
        <v>0</v>
      </c>
      <c r="S323" s="219"/>
      <c r="T323" s="219"/>
      <c r="U323"/>
    </row>
    <row r="324" spans="1:22" ht="39.75" customHeight="1">
      <c r="A324" s="210">
        <v>5</v>
      </c>
      <c r="B324" s="278" t="s">
        <v>76</v>
      </c>
      <c r="C324" s="212" t="s">
        <v>40</v>
      </c>
      <c r="D324" s="54" t="s">
        <v>52</v>
      </c>
      <c r="E324" s="61">
        <v>5</v>
      </c>
      <c r="F324" s="61">
        <v>5</v>
      </c>
      <c r="G324" s="61">
        <v>5</v>
      </c>
      <c r="H324" s="61">
        <v>5</v>
      </c>
      <c r="I324" s="61">
        <v>5</v>
      </c>
      <c r="J324" s="61">
        <v>5</v>
      </c>
      <c r="K324" s="61">
        <v>5</v>
      </c>
      <c r="L324" s="61">
        <v>5</v>
      </c>
      <c r="M324" s="61">
        <v>5</v>
      </c>
      <c r="N324" s="61">
        <v>5</v>
      </c>
      <c r="O324" s="61">
        <v>5</v>
      </c>
      <c r="P324" s="61">
        <v>5</v>
      </c>
      <c r="Q324" s="213" t="s">
        <v>120</v>
      </c>
      <c r="R324" s="61">
        <f t="shared" si="60"/>
        <v>60</v>
      </c>
      <c r="S324" s="215" t="s">
        <v>38</v>
      </c>
      <c r="T324" s="215" t="s">
        <v>39</v>
      </c>
      <c r="U324"/>
    </row>
    <row r="325" spans="1:22" s="37" customFormat="1" ht="39.75" customHeight="1">
      <c r="A325" s="210"/>
      <c r="B325" s="278"/>
      <c r="C325" s="212"/>
      <c r="D325" s="54" t="s">
        <v>70</v>
      </c>
      <c r="E325" s="62">
        <v>154529.90000000002</v>
      </c>
      <c r="F325" s="62">
        <v>153829.90000000002</v>
      </c>
      <c r="G325" s="62">
        <v>152329.90000000002</v>
      </c>
      <c r="H325" s="62">
        <v>150829.90000000002</v>
      </c>
      <c r="I325" s="62">
        <v>156764.90000000002</v>
      </c>
      <c r="J325" s="62">
        <v>154464.90000000002</v>
      </c>
      <c r="K325" s="62">
        <v>150329.90000000002</v>
      </c>
      <c r="L325" s="62">
        <v>160054.90000000002</v>
      </c>
      <c r="M325" s="62">
        <v>151829.90000000002</v>
      </c>
      <c r="N325" s="62">
        <v>150329.90000000002</v>
      </c>
      <c r="O325" s="62">
        <v>151329.90000000002</v>
      </c>
      <c r="P325" s="62">
        <v>198329.90000000002</v>
      </c>
      <c r="Q325" s="214"/>
      <c r="R325" s="102">
        <f t="shared" si="60"/>
        <v>1884953.7999999998</v>
      </c>
      <c r="S325" s="215"/>
      <c r="T325" s="215"/>
    </row>
    <row r="326" spans="1:22" s="37" customFormat="1" ht="39.75" customHeight="1">
      <c r="A326" s="210"/>
      <c r="B326" s="278"/>
      <c r="C326" s="216" t="s">
        <v>32</v>
      </c>
      <c r="D326" s="55" t="s">
        <v>52</v>
      </c>
      <c r="E326" s="66"/>
      <c r="F326" s="66"/>
      <c r="G326" s="66"/>
      <c r="H326" s="66"/>
      <c r="I326" s="66"/>
      <c r="J326" s="66"/>
      <c r="K326" s="66"/>
      <c r="L326" s="66"/>
      <c r="M326" s="66"/>
      <c r="N326" s="66"/>
      <c r="O326" s="66"/>
      <c r="P326" s="66"/>
      <c r="Q326" s="217" t="s">
        <v>121</v>
      </c>
      <c r="R326" s="66">
        <f t="shared" si="60"/>
        <v>0</v>
      </c>
      <c r="S326" s="219">
        <f t="shared" ref="S326" si="67">R326/R324</f>
        <v>0</v>
      </c>
      <c r="T326" s="219">
        <f t="shared" ref="T326" si="68">R327/R325</f>
        <v>0</v>
      </c>
    </row>
    <row r="327" spans="1:22" ht="39.75" customHeight="1">
      <c r="A327" s="210"/>
      <c r="B327" s="278"/>
      <c r="C327" s="216"/>
      <c r="D327" s="55" t="s">
        <v>70</v>
      </c>
      <c r="E327" s="67"/>
      <c r="F327" s="67"/>
      <c r="G327" s="67"/>
      <c r="H327" s="67"/>
      <c r="I327" s="67"/>
      <c r="J327" s="67"/>
      <c r="K327" s="67"/>
      <c r="L327" s="67"/>
      <c r="M327" s="67"/>
      <c r="N327" s="67"/>
      <c r="O327" s="67"/>
      <c r="P327" s="67"/>
      <c r="Q327" s="218"/>
      <c r="R327" s="66">
        <f t="shared" si="60"/>
        <v>0</v>
      </c>
      <c r="S327" s="219"/>
      <c r="T327" s="219"/>
      <c r="U327"/>
      <c r="V327">
        <v>5001</v>
      </c>
    </row>
    <row r="328" spans="1:22" ht="39.75" customHeight="1">
      <c r="A328" s="210">
        <v>6</v>
      </c>
      <c r="B328" s="260" t="s">
        <v>77</v>
      </c>
      <c r="C328" s="212" t="s">
        <v>40</v>
      </c>
      <c r="D328" s="54" t="s">
        <v>52</v>
      </c>
      <c r="E328" s="61">
        <v>20</v>
      </c>
      <c r="F328" s="61">
        <v>20</v>
      </c>
      <c r="G328" s="61">
        <v>20</v>
      </c>
      <c r="H328" s="61">
        <v>20</v>
      </c>
      <c r="I328" s="61">
        <v>20</v>
      </c>
      <c r="J328" s="61">
        <v>20</v>
      </c>
      <c r="K328" s="61">
        <v>20</v>
      </c>
      <c r="L328" s="61">
        <v>20</v>
      </c>
      <c r="M328" s="61">
        <v>20</v>
      </c>
      <c r="N328" s="61">
        <v>20</v>
      </c>
      <c r="O328" s="61">
        <v>20</v>
      </c>
      <c r="P328" s="61">
        <v>20</v>
      </c>
      <c r="Q328" s="213" t="s">
        <v>120</v>
      </c>
      <c r="R328" s="111">
        <f t="shared" si="60"/>
        <v>240</v>
      </c>
      <c r="S328" s="215" t="s">
        <v>38</v>
      </c>
      <c r="T328" s="215" t="s">
        <v>39</v>
      </c>
      <c r="U328"/>
    </row>
    <row r="329" spans="1:22" ht="39.75" customHeight="1">
      <c r="A329" s="210"/>
      <c r="B329" s="260"/>
      <c r="C329" s="212"/>
      <c r="D329" s="54" t="s">
        <v>70</v>
      </c>
      <c r="E329" s="62">
        <v>70197.88</v>
      </c>
      <c r="F329" s="62">
        <v>65697.88</v>
      </c>
      <c r="G329" s="62">
        <v>63697.88</v>
      </c>
      <c r="H329" s="62">
        <v>68697.88</v>
      </c>
      <c r="I329" s="62">
        <v>69132.88</v>
      </c>
      <c r="J329" s="62">
        <v>67132.88</v>
      </c>
      <c r="K329" s="62">
        <v>65697.88</v>
      </c>
      <c r="L329" s="62">
        <v>72132.88</v>
      </c>
      <c r="M329" s="62">
        <v>64697.88</v>
      </c>
      <c r="N329" s="62">
        <v>63697.88</v>
      </c>
      <c r="O329" s="62">
        <v>64697.88</v>
      </c>
      <c r="P329" s="62">
        <v>78698.009999999995</v>
      </c>
      <c r="Q329" s="214"/>
      <c r="R329" s="62">
        <f t="shared" si="60"/>
        <v>814179.69000000006</v>
      </c>
      <c r="S329" s="215"/>
      <c r="T329" s="215"/>
      <c r="U329"/>
    </row>
    <row r="330" spans="1:22" ht="39.75" customHeight="1">
      <c r="A330" s="210"/>
      <c r="B330" s="260"/>
      <c r="C330" s="216" t="s">
        <v>32</v>
      </c>
      <c r="D330" s="55" t="s">
        <v>52</v>
      </c>
      <c r="E330" s="66"/>
      <c r="F330" s="66"/>
      <c r="G330" s="66"/>
      <c r="H330" s="66"/>
      <c r="I330" s="66"/>
      <c r="J330" s="66"/>
      <c r="K330" s="66"/>
      <c r="L330" s="66"/>
      <c r="M330" s="66"/>
      <c r="N330" s="66"/>
      <c r="O330" s="66"/>
      <c r="P330" s="66"/>
      <c r="Q330" s="217" t="s">
        <v>121</v>
      </c>
      <c r="R330" s="66">
        <f t="shared" si="60"/>
        <v>0</v>
      </c>
      <c r="S330" s="219">
        <f t="shared" ref="S330" si="69">R330/R328</f>
        <v>0</v>
      </c>
      <c r="T330" s="219">
        <f t="shared" ref="T330" si="70">R331/R329</f>
        <v>0</v>
      </c>
      <c r="U330"/>
    </row>
    <row r="331" spans="1:22" ht="39.75" customHeight="1">
      <c r="A331" s="210"/>
      <c r="B331" s="260"/>
      <c r="C331" s="216"/>
      <c r="D331" s="55" t="s">
        <v>70</v>
      </c>
      <c r="E331" s="67"/>
      <c r="F331" s="67"/>
      <c r="G331" s="67"/>
      <c r="H331" s="67"/>
      <c r="I331" s="67"/>
      <c r="J331" s="67"/>
      <c r="K331" s="67"/>
      <c r="L331" s="67"/>
      <c r="M331" s="67"/>
      <c r="N331" s="67"/>
      <c r="O331" s="67"/>
      <c r="P331" s="67"/>
      <c r="Q331" s="218"/>
      <c r="R331" s="103">
        <f t="shared" si="60"/>
        <v>0</v>
      </c>
      <c r="S331" s="219"/>
      <c r="T331" s="219"/>
      <c r="U331"/>
      <c r="V331">
        <v>5003</v>
      </c>
    </row>
    <row r="332" spans="1:22" ht="58.5" customHeight="1">
      <c r="A332" s="210">
        <v>7</v>
      </c>
      <c r="B332" s="260" t="s">
        <v>78</v>
      </c>
      <c r="C332" s="212" t="s">
        <v>40</v>
      </c>
      <c r="D332" s="54" t="s">
        <v>52</v>
      </c>
      <c r="E332" s="61">
        <v>20</v>
      </c>
      <c r="F332" s="61">
        <v>20</v>
      </c>
      <c r="G332" s="61">
        <v>20</v>
      </c>
      <c r="H332" s="61">
        <v>20</v>
      </c>
      <c r="I332" s="61">
        <v>20</v>
      </c>
      <c r="J332" s="61">
        <v>20</v>
      </c>
      <c r="K332" s="61">
        <v>20</v>
      </c>
      <c r="L332" s="61">
        <v>20</v>
      </c>
      <c r="M332" s="61">
        <v>20</v>
      </c>
      <c r="N332" s="61">
        <v>20</v>
      </c>
      <c r="O332" s="61">
        <v>20</v>
      </c>
      <c r="P332" s="61">
        <v>20</v>
      </c>
      <c r="Q332" s="213" t="s">
        <v>120</v>
      </c>
      <c r="R332" s="61">
        <f t="shared" si="60"/>
        <v>240</v>
      </c>
      <c r="S332" s="215" t="s">
        <v>38</v>
      </c>
      <c r="T332" s="215" t="s">
        <v>39</v>
      </c>
      <c r="U332"/>
    </row>
    <row r="333" spans="1:22" ht="58.5" customHeight="1">
      <c r="A333" s="210"/>
      <c r="B333" s="260"/>
      <c r="C333" s="212"/>
      <c r="D333" s="54" t="s">
        <v>70</v>
      </c>
      <c r="E333" s="62">
        <v>210014.79</v>
      </c>
      <c r="F333" s="62">
        <v>215914.79</v>
      </c>
      <c r="G333" s="62">
        <v>206714.79</v>
      </c>
      <c r="H333" s="62">
        <v>207514.79</v>
      </c>
      <c r="I333" s="62">
        <v>211714.79</v>
      </c>
      <c r="J333" s="62">
        <v>219004.79</v>
      </c>
      <c r="K333" s="62">
        <v>207514.79</v>
      </c>
      <c r="L333" s="62">
        <v>230129.79</v>
      </c>
      <c r="M333" s="62">
        <v>206714.79</v>
      </c>
      <c r="N333" s="62">
        <v>207514.79</v>
      </c>
      <c r="O333" s="62">
        <v>206714.79</v>
      </c>
      <c r="P333" s="62">
        <v>262714.80000000005</v>
      </c>
      <c r="Q333" s="214"/>
      <c r="R333" s="62">
        <f t="shared" si="60"/>
        <v>2592182.4900000002</v>
      </c>
      <c r="S333" s="215"/>
      <c r="T333" s="215"/>
      <c r="U333"/>
    </row>
    <row r="334" spans="1:22" ht="58.5" customHeight="1">
      <c r="A334" s="210"/>
      <c r="B334" s="260"/>
      <c r="C334" s="216" t="s">
        <v>32</v>
      </c>
      <c r="D334" s="55" t="s">
        <v>52</v>
      </c>
      <c r="E334" s="66"/>
      <c r="F334" s="66"/>
      <c r="G334" s="66"/>
      <c r="H334" s="66"/>
      <c r="I334" s="66"/>
      <c r="J334" s="66"/>
      <c r="K334" s="66"/>
      <c r="L334" s="66"/>
      <c r="M334" s="66"/>
      <c r="N334" s="66"/>
      <c r="O334" s="66"/>
      <c r="P334" s="66"/>
      <c r="Q334" s="217" t="s">
        <v>121</v>
      </c>
      <c r="R334" s="66">
        <f t="shared" si="60"/>
        <v>0</v>
      </c>
      <c r="S334" s="219">
        <f t="shared" ref="S334" si="71">R334/R332</f>
        <v>0</v>
      </c>
      <c r="T334" s="219">
        <f t="shared" ref="T334" si="72">R335/R333</f>
        <v>0</v>
      </c>
      <c r="U334"/>
    </row>
    <row r="335" spans="1:22" ht="58.5" customHeight="1">
      <c r="A335" s="210"/>
      <c r="B335" s="260"/>
      <c r="C335" s="216"/>
      <c r="D335" s="55" t="s">
        <v>70</v>
      </c>
      <c r="E335" s="67"/>
      <c r="F335" s="67"/>
      <c r="G335" s="67"/>
      <c r="H335" s="67"/>
      <c r="I335" s="67"/>
      <c r="J335" s="67"/>
      <c r="K335" s="67"/>
      <c r="L335" s="67"/>
      <c r="M335" s="67"/>
      <c r="N335" s="67"/>
      <c r="O335" s="67"/>
      <c r="P335" s="67"/>
      <c r="Q335" s="218"/>
      <c r="R335" s="103">
        <f t="shared" si="60"/>
        <v>0</v>
      </c>
      <c r="S335" s="219"/>
      <c r="T335" s="219"/>
      <c r="U335"/>
      <c r="V335">
        <v>5004</v>
      </c>
    </row>
    <row r="336" spans="1:22" ht="42.75" customHeight="1">
      <c r="A336" s="210">
        <v>8</v>
      </c>
      <c r="B336" s="245" t="s">
        <v>79</v>
      </c>
      <c r="C336" s="212" t="s">
        <v>40</v>
      </c>
      <c r="D336" s="54" t="s">
        <v>52</v>
      </c>
      <c r="E336" s="61">
        <v>15</v>
      </c>
      <c r="F336" s="61">
        <v>15</v>
      </c>
      <c r="G336" s="61">
        <v>15</v>
      </c>
      <c r="H336" s="61">
        <v>15</v>
      </c>
      <c r="I336" s="61">
        <v>15</v>
      </c>
      <c r="J336" s="61">
        <v>15</v>
      </c>
      <c r="K336" s="61">
        <v>15</v>
      </c>
      <c r="L336" s="61">
        <v>15</v>
      </c>
      <c r="M336" s="61">
        <v>15</v>
      </c>
      <c r="N336" s="61">
        <v>15</v>
      </c>
      <c r="O336" s="61">
        <v>15</v>
      </c>
      <c r="P336" s="61">
        <v>15</v>
      </c>
      <c r="Q336" s="213" t="s">
        <v>120</v>
      </c>
      <c r="R336" s="61">
        <f>SUM(E336:P336)</f>
        <v>180</v>
      </c>
      <c r="S336" s="215" t="s">
        <v>38</v>
      </c>
      <c r="T336" s="215" t="s">
        <v>39</v>
      </c>
      <c r="U336"/>
    </row>
    <row r="337" spans="1:22" ht="42.75" customHeight="1">
      <c r="A337" s="210"/>
      <c r="B337" s="245"/>
      <c r="C337" s="212"/>
      <c r="D337" s="54" t="s">
        <v>70</v>
      </c>
      <c r="E337" s="62">
        <v>118200.06000000001</v>
      </c>
      <c r="F337" s="62">
        <v>119600.06000000001</v>
      </c>
      <c r="G337" s="62">
        <v>118000.06000000001</v>
      </c>
      <c r="H337" s="62">
        <v>117600.06000000001</v>
      </c>
      <c r="I337" s="62">
        <v>116600.06000000001</v>
      </c>
      <c r="J337" s="62">
        <v>130390.06000000001</v>
      </c>
      <c r="K337" s="62">
        <v>116600.06000000001</v>
      </c>
      <c r="L337" s="62">
        <v>136325.06</v>
      </c>
      <c r="M337" s="62">
        <v>116600.06000000001</v>
      </c>
      <c r="N337" s="62">
        <v>117600.06000000001</v>
      </c>
      <c r="O337" s="62">
        <v>116600.06000000001</v>
      </c>
      <c r="P337" s="62">
        <v>136600.01999999999</v>
      </c>
      <c r="Q337" s="214"/>
      <c r="R337" s="62">
        <f t="shared" si="60"/>
        <v>1460715.6800000004</v>
      </c>
      <c r="S337" s="215"/>
      <c r="T337" s="215"/>
      <c r="U337"/>
    </row>
    <row r="338" spans="1:22" ht="42.75" customHeight="1">
      <c r="A338" s="210"/>
      <c r="B338" s="245"/>
      <c r="C338" s="216" t="s">
        <v>32</v>
      </c>
      <c r="D338" s="55" t="s">
        <v>52</v>
      </c>
      <c r="E338" s="66"/>
      <c r="F338" s="66"/>
      <c r="G338" s="66"/>
      <c r="H338" s="66"/>
      <c r="I338" s="66"/>
      <c r="J338" s="66"/>
      <c r="K338" s="66"/>
      <c r="L338" s="66"/>
      <c r="M338" s="66"/>
      <c r="N338" s="66"/>
      <c r="O338" s="66"/>
      <c r="P338" s="66"/>
      <c r="Q338" s="217" t="s">
        <v>121</v>
      </c>
      <c r="R338" s="112">
        <f t="shared" si="60"/>
        <v>0</v>
      </c>
      <c r="S338" s="219">
        <f t="shared" ref="S338" si="73">R338/R336</f>
        <v>0</v>
      </c>
      <c r="T338" s="219">
        <f t="shared" ref="T338" si="74">R339/R337</f>
        <v>0</v>
      </c>
      <c r="U338"/>
    </row>
    <row r="339" spans="1:22" ht="42.75" customHeight="1">
      <c r="A339" s="210"/>
      <c r="B339" s="245"/>
      <c r="C339" s="216"/>
      <c r="D339" s="55" t="s">
        <v>70</v>
      </c>
      <c r="E339" s="67"/>
      <c r="F339" s="67"/>
      <c r="G339" s="67"/>
      <c r="H339" s="67"/>
      <c r="I339" s="67"/>
      <c r="J339" s="67"/>
      <c r="K339" s="67"/>
      <c r="L339" s="67"/>
      <c r="M339" s="67"/>
      <c r="N339" s="66"/>
      <c r="O339" s="66"/>
      <c r="P339" s="66"/>
      <c r="Q339" s="218"/>
      <c r="R339" s="66">
        <f t="shared" si="60"/>
        <v>0</v>
      </c>
      <c r="S339" s="219"/>
      <c r="T339" s="219"/>
      <c r="U339"/>
      <c r="V339">
        <v>5009</v>
      </c>
    </row>
    <row r="340" spans="1:22" ht="42.75" customHeight="1">
      <c r="A340" s="210">
        <v>9</v>
      </c>
      <c r="B340" s="260" t="s">
        <v>80</v>
      </c>
      <c r="C340" s="212" t="s">
        <v>40</v>
      </c>
      <c r="D340" s="54" t="s">
        <v>52</v>
      </c>
      <c r="E340" s="61">
        <v>3</v>
      </c>
      <c r="F340" s="61">
        <v>3</v>
      </c>
      <c r="G340" s="61">
        <v>3</v>
      </c>
      <c r="H340" s="61">
        <v>3</v>
      </c>
      <c r="I340" s="61">
        <v>3</v>
      </c>
      <c r="J340" s="61">
        <v>3</v>
      </c>
      <c r="K340" s="61">
        <v>3</v>
      </c>
      <c r="L340" s="61">
        <v>3</v>
      </c>
      <c r="M340" s="61">
        <v>3</v>
      </c>
      <c r="N340" s="61">
        <v>3</v>
      </c>
      <c r="O340" s="61">
        <v>3</v>
      </c>
      <c r="P340" s="61">
        <v>3</v>
      </c>
      <c r="Q340" s="213" t="s">
        <v>120</v>
      </c>
      <c r="R340" s="61">
        <f t="shared" si="60"/>
        <v>36</v>
      </c>
      <c r="S340" s="215" t="s">
        <v>38</v>
      </c>
      <c r="T340" s="215" t="s">
        <v>39</v>
      </c>
      <c r="U340"/>
    </row>
    <row r="341" spans="1:22" ht="42.75" customHeight="1">
      <c r="A341" s="210"/>
      <c r="B341" s="260"/>
      <c r="C341" s="212"/>
      <c r="D341" s="54" t="s">
        <v>70</v>
      </c>
      <c r="E341" s="62">
        <v>15000</v>
      </c>
      <c r="F341" s="62">
        <v>0</v>
      </c>
      <c r="G341" s="62">
        <v>0</v>
      </c>
      <c r="H341" s="62">
        <v>0</v>
      </c>
      <c r="I341" s="62">
        <v>0</v>
      </c>
      <c r="J341" s="62">
        <v>5000</v>
      </c>
      <c r="K341" s="62">
        <v>0</v>
      </c>
      <c r="L341" s="62">
        <v>0</v>
      </c>
      <c r="M341" s="62">
        <v>0</v>
      </c>
      <c r="N341" s="62">
        <v>0</v>
      </c>
      <c r="O341" s="62">
        <v>0</v>
      </c>
      <c r="P341" s="62">
        <v>0</v>
      </c>
      <c r="Q341" s="214"/>
      <c r="R341" s="102">
        <f t="shared" si="60"/>
        <v>20000</v>
      </c>
      <c r="S341" s="215"/>
      <c r="T341" s="215"/>
      <c r="U341"/>
    </row>
    <row r="342" spans="1:22" ht="42.75" customHeight="1">
      <c r="A342" s="210"/>
      <c r="B342" s="260"/>
      <c r="C342" s="216" t="s">
        <v>32</v>
      </c>
      <c r="D342" s="55" t="s">
        <v>52</v>
      </c>
      <c r="E342" s="66"/>
      <c r="F342" s="66"/>
      <c r="G342" s="66"/>
      <c r="H342" s="66"/>
      <c r="I342" s="66"/>
      <c r="J342" s="66"/>
      <c r="K342" s="66"/>
      <c r="L342" s="66"/>
      <c r="M342" s="66"/>
      <c r="N342" s="66"/>
      <c r="O342" s="66"/>
      <c r="P342" s="66"/>
      <c r="Q342" s="217" t="s">
        <v>121</v>
      </c>
      <c r="R342" s="66">
        <f t="shared" si="60"/>
        <v>0</v>
      </c>
      <c r="S342" s="219">
        <f t="shared" ref="S342" si="75">R342/R340</f>
        <v>0</v>
      </c>
      <c r="T342" s="219">
        <f t="shared" ref="T342" si="76">R343/R341</f>
        <v>0</v>
      </c>
      <c r="U342"/>
    </row>
    <row r="343" spans="1:22" ht="42.75" customHeight="1">
      <c r="A343" s="210"/>
      <c r="B343" s="260"/>
      <c r="C343" s="216"/>
      <c r="D343" s="55" t="s">
        <v>70</v>
      </c>
      <c r="E343" s="67"/>
      <c r="F343" s="67"/>
      <c r="G343" s="67"/>
      <c r="H343" s="67"/>
      <c r="I343" s="67"/>
      <c r="J343" s="67"/>
      <c r="K343" s="67"/>
      <c r="L343" s="67"/>
      <c r="M343" s="67"/>
      <c r="N343" s="66"/>
      <c r="O343" s="66"/>
      <c r="P343" s="66"/>
      <c r="Q343" s="218"/>
      <c r="R343" s="66">
        <f>SUM(E343:P343)</f>
        <v>0</v>
      </c>
      <c r="S343" s="219"/>
      <c r="T343" s="219"/>
      <c r="U343"/>
      <c r="V343">
        <v>5010</v>
      </c>
    </row>
    <row r="344" spans="1:22" ht="42.75" customHeight="1">
      <c r="A344" s="210">
        <v>10</v>
      </c>
      <c r="B344" s="260" t="s">
        <v>81</v>
      </c>
      <c r="C344" s="212" t="s">
        <v>40</v>
      </c>
      <c r="D344" s="54" t="s">
        <v>82</v>
      </c>
      <c r="E344" s="61">
        <v>31</v>
      </c>
      <c r="F344" s="61">
        <v>28</v>
      </c>
      <c r="G344" s="61">
        <v>31</v>
      </c>
      <c r="H344" s="61">
        <v>30</v>
      </c>
      <c r="I344" s="61">
        <v>31</v>
      </c>
      <c r="J344" s="61">
        <v>30</v>
      </c>
      <c r="K344" s="61">
        <v>31</v>
      </c>
      <c r="L344" s="61">
        <v>31</v>
      </c>
      <c r="M344" s="61">
        <v>30</v>
      </c>
      <c r="N344" s="61">
        <v>31</v>
      </c>
      <c r="O344" s="61">
        <v>30</v>
      </c>
      <c r="P344" s="61">
        <v>31</v>
      </c>
      <c r="Q344" s="213" t="s">
        <v>120</v>
      </c>
      <c r="R344" s="111">
        <f t="shared" si="60"/>
        <v>365</v>
      </c>
      <c r="S344" s="215" t="s">
        <v>38</v>
      </c>
      <c r="T344" s="215" t="s">
        <v>39</v>
      </c>
      <c r="U344"/>
    </row>
    <row r="345" spans="1:22" ht="42.75" customHeight="1">
      <c r="A345" s="210"/>
      <c r="B345" s="260"/>
      <c r="C345" s="212"/>
      <c r="D345" s="54" t="s">
        <v>70</v>
      </c>
      <c r="E345" s="62">
        <v>926346.82</v>
      </c>
      <c r="F345" s="62">
        <v>927846.82</v>
      </c>
      <c r="G345" s="62">
        <v>926346.82</v>
      </c>
      <c r="H345" s="62">
        <v>926346.82</v>
      </c>
      <c r="I345" s="62">
        <v>933071.82</v>
      </c>
      <c r="J345" s="62">
        <v>935071.82</v>
      </c>
      <c r="K345" s="62">
        <v>926346.82</v>
      </c>
      <c r="L345" s="62">
        <v>943796.82</v>
      </c>
      <c r="M345" s="62">
        <v>926346.82</v>
      </c>
      <c r="N345" s="62">
        <v>926346.82</v>
      </c>
      <c r="O345" s="62">
        <v>926346.82</v>
      </c>
      <c r="P345" s="62">
        <v>963346.85</v>
      </c>
      <c r="Q345" s="214"/>
      <c r="R345" s="62">
        <f>SUM(E345:P345)</f>
        <v>11187561.870000001</v>
      </c>
      <c r="S345" s="215"/>
      <c r="T345" s="215"/>
      <c r="U345"/>
    </row>
    <row r="346" spans="1:22" ht="42.75" customHeight="1">
      <c r="A346" s="210"/>
      <c r="B346" s="260"/>
      <c r="C346" s="216" t="s">
        <v>32</v>
      </c>
      <c r="D346" s="55" t="s">
        <v>82</v>
      </c>
      <c r="E346" s="66"/>
      <c r="F346" s="66"/>
      <c r="G346" s="66"/>
      <c r="H346" s="66"/>
      <c r="I346" s="66"/>
      <c r="J346" s="66"/>
      <c r="K346" s="66"/>
      <c r="L346" s="66"/>
      <c r="M346" s="66"/>
      <c r="N346" s="66"/>
      <c r="O346" s="66"/>
      <c r="P346" s="66"/>
      <c r="Q346" s="217" t="s">
        <v>121</v>
      </c>
      <c r="R346" s="66">
        <f t="shared" si="60"/>
        <v>0</v>
      </c>
      <c r="S346" s="219">
        <f t="shared" ref="S346" si="77">R346/R344</f>
        <v>0</v>
      </c>
      <c r="T346" s="219">
        <f t="shared" ref="T346" si="78">R347/R345</f>
        <v>0</v>
      </c>
      <c r="U346"/>
    </row>
    <row r="347" spans="1:22" ht="42.75" customHeight="1">
      <c r="A347" s="210"/>
      <c r="B347" s="260"/>
      <c r="C347" s="216"/>
      <c r="D347" s="55" t="s">
        <v>70</v>
      </c>
      <c r="E347" s="67"/>
      <c r="F347" s="67"/>
      <c r="G347" s="67"/>
      <c r="H347" s="67"/>
      <c r="I347" s="67"/>
      <c r="J347" s="67"/>
      <c r="K347" s="67"/>
      <c r="L347" s="67"/>
      <c r="M347" s="67"/>
      <c r="N347" s="66"/>
      <c r="O347" s="66"/>
      <c r="P347" s="66"/>
      <c r="Q347" s="218"/>
      <c r="R347" s="66">
        <f t="shared" si="60"/>
        <v>0</v>
      </c>
      <c r="S347" s="219"/>
      <c r="T347" s="219"/>
      <c r="U347"/>
      <c r="V347">
        <v>5008</v>
      </c>
    </row>
    <row r="348" spans="1:22" ht="51.75" customHeight="1">
      <c r="A348" s="279" t="s">
        <v>36</v>
      </c>
      <c r="B348" s="279"/>
      <c r="C348" s="280" t="s">
        <v>40</v>
      </c>
      <c r="D348" s="123" t="s">
        <v>42</v>
      </c>
      <c r="E348" s="72">
        <f>E344+E340+E336+E332+E328+E324+E320+E316+E312+E308</f>
        <v>144</v>
      </c>
      <c r="F348" s="72">
        <f t="shared" ref="F348:P350" si="79">F344+F340+F336+F332+F328+F324+F320+F316+F312+F308</f>
        <v>141</v>
      </c>
      <c r="G348" s="72">
        <f t="shared" si="79"/>
        <v>144</v>
      </c>
      <c r="H348" s="72">
        <f t="shared" si="79"/>
        <v>143</v>
      </c>
      <c r="I348" s="72">
        <f t="shared" si="79"/>
        <v>144</v>
      </c>
      <c r="J348" s="72">
        <f t="shared" si="79"/>
        <v>143</v>
      </c>
      <c r="K348" s="72">
        <f t="shared" si="79"/>
        <v>144</v>
      </c>
      <c r="L348" s="72">
        <f t="shared" si="79"/>
        <v>144</v>
      </c>
      <c r="M348" s="72">
        <f t="shared" si="79"/>
        <v>143</v>
      </c>
      <c r="N348" s="72">
        <f t="shared" si="79"/>
        <v>144</v>
      </c>
      <c r="O348" s="72">
        <f t="shared" si="79"/>
        <v>143</v>
      </c>
      <c r="P348" s="72">
        <f t="shared" si="79"/>
        <v>144</v>
      </c>
      <c r="Q348" s="281">
        <f t="shared" ref="Q348:Q355" si="80">SUM(E348:P348)</f>
        <v>1721</v>
      </c>
      <c r="R348" s="282"/>
      <c r="S348" s="215" t="s">
        <v>38</v>
      </c>
      <c r="T348" s="215" t="s">
        <v>39</v>
      </c>
      <c r="U348"/>
    </row>
    <row r="349" spans="1:22" ht="51.75" customHeight="1">
      <c r="A349" s="279"/>
      <c r="B349" s="279"/>
      <c r="C349" s="280"/>
      <c r="D349" s="123" t="s">
        <v>31</v>
      </c>
      <c r="E349" s="72">
        <f>E345+E341+E337+E333+E329+E325+E321+E317+E313+E309</f>
        <v>17341336.109999999</v>
      </c>
      <c r="F349" s="72">
        <f t="shared" si="79"/>
        <v>2361635.4699999993</v>
      </c>
      <c r="G349" s="72">
        <f t="shared" si="79"/>
        <v>2327835.4699999993</v>
      </c>
      <c r="H349" s="72">
        <f t="shared" si="79"/>
        <v>2337485.4699999993</v>
      </c>
      <c r="I349" s="72">
        <f t="shared" si="79"/>
        <v>2373545.4699999993</v>
      </c>
      <c r="J349" s="72">
        <f t="shared" si="79"/>
        <v>2416340.4699999993</v>
      </c>
      <c r="K349" s="72">
        <f t="shared" si="79"/>
        <v>2328235.4699999993</v>
      </c>
      <c r="L349" s="72">
        <f t="shared" si="79"/>
        <v>2495792.9699999997</v>
      </c>
      <c r="M349" s="72">
        <f t="shared" si="79"/>
        <v>2329935.4699999993</v>
      </c>
      <c r="N349" s="72">
        <f t="shared" si="79"/>
        <v>2324235.4699999993</v>
      </c>
      <c r="O349" s="72">
        <f t="shared" si="79"/>
        <v>2326935.4699999993</v>
      </c>
      <c r="P349" s="72">
        <f t="shared" si="79"/>
        <v>2662185.75</v>
      </c>
      <c r="Q349" s="283">
        <f t="shared" si="80"/>
        <v>43625499.059999987</v>
      </c>
      <c r="R349" s="284"/>
      <c r="S349" s="215"/>
      <c r="T349" s="215"/>
      <c r="U349"/>
    </row>
    <row r="350" spans="1:22" ht="51.75" customHeight="1">
      <c r="A350" s="279"/>
      <c r="B350" s="279"/>
      <c r="C350" s="255" t="s">
        <v>32</v>
      </c>
      <c r="D350" s="126" t="s">
        <v>42</v>
      </c>
      <c r="E350" s="73">
        <f>E346+E342+E338+E334+E330+E326+E322+E318+E314+E310</f>
        <v>0</v>
      </c>
      <c r="F350" s="73">
        <f t="shared" si="79"/>
        <v>0</v>
      </c>
      <c r="G350" s="73">
        <f t="shared" si="79"/>
        <v>0</v>
      </c>
      <c r="H350" s="73">
        <f t="shared" si="79"/>
        <v>0</v>
      </c>
      <c r="I350" s="73">
        <f t="shared" si="79"/>
        <v>0</v>
      </c>
      <c r="J350" s="73">
        <f t="shared" si="79"/>
        <v>0</v>
      </c>
      <c r="K350" s="73">
        <f t="shared" si="79"/>
        <v>0</v>
      </c>
      <c r="L350" s="73">
        <f t="shared" si="79"/>
        <v>0</v>
      </c>
      <c r="M350" s="73">
        <f t="shared" si="79"/>
        <v>0</v>
      </c>
      <c r="N350" s="73">
        <f t="shared" si="79"/>
        <v>0</v>
      </c>
      <c r="O350" s="73">
        <f t="shared" si="79"/>
        <v>0</v>
      </c>
      <c r="P350" s="73">
        <f t="shared" si="79"/>
        <v>0</v>
      </c>
      <c r="Q350" s="285">
        <f t="shared" si="80"/>
        <v>0</v>
      </c>
      <c r="R350" s="286"/>
      <c r="S350" s="219">
        <f>Q350/Q348</f>
        <v>0</v>
      </c>
      <c r="T350" s="219">
        <f>Q351/Q349</f>
        <v>0</v>
      </c>
      <c r="U350"/>
    </row>
    <row r="351" spans="1:22" ht="51.75" customHeight="1">
      <c r="A351" s="279"/>
      <c r="B351" s="279"/>
      <c r="C351" s="255"/>
      <c r="D351" s="126" t="s">
        <v>31</v>
      </c>
      <c r="E351" s="74">
        <f t="shared" ref="E351:P351" si="81">E347+E343+E339+E335+E331+E327+E323+E319+E315+E311</f>
        <v>0</v>
      </c>
      <c r="F351" s="74">
        <f t="shared" si="81"/>
        <v>0</v>
      </c>
      <c r="G351" s="74">
        <f t="shared" si="81"/>
        <v>0</v>
      </c>
      <c r="H351" s="74">
        <f t="shared" si="81"/>
        <v>0</v>
      </c>
      <c r="I351" s="74">
        <f t="shared" si="81"/>
        <v>0</v>
      </c>
      <c r="J351" s="74">
        <f t="shared" si="81"/>
        <v>0</v>
      </c>
      <c r="K351" s="74">
        <f t="shared" si="81"/>
        <v>0</v>
      </c>
      <c r="L351" s="74">
        <f t="shared" si="81"/>
        <v>0</v>
      </c>
      <c r="M351" s="74">
        <f t="shared" si="81"/>
        <v>0</v>
      </c>
      <c r="N351" s="74">
        <f t="shared" si="81"/>
        <v>0</v>
      </c>
      <c r="O351" s="74">
        <f t="shared" si="81"/>
        <v>0</v>
      </c>
      <c r="P351" s="74">
        <f t="shared" si="81"/>
        <v>0</v>
      </c>
      <c r="Q351" s="287">
        <f t="shared" si="80"/>
        <v>0</v>
      </c>
      <c r="R351" s="288"/>
      <c r="S351" s="219"/>
      <c r="T351" s="219"/>
      <c r="U351"/>
      <c r="V351">
        <v>5002</v>
      </c>
    </row>
    <row r="352" spans="1:22" ht="51.75" customHeight="1">
      <c r="A352" s="225" t="s">
        <v>85</v>
      </c>
      <c r="B352" s="225"/>
      <c r="C352" s="226" t="s">
        <v>40</v>
      </c>
      <c r="D352" s="123" t="s">
        <v>42</v>
      </c>
      <c r="E352" s="69">
        <f>E348+E294+E235+E157+E127+E69</f>
        <v>43729</v>
      </c>
      <c r="F352" s="69">
        <f t="shared" ref="F352:P353" si="82">F348+F294+F235+F157+F127+F69</f>
        <v>42630</v>
      </c>
      <c r="G352" s="69">
        <f t="shared" si="82"/>
        <v>43799</v>
      </c>
      <c r="H352" s="69">
        <f t="shared" si="82"/>
        <v>43888</v>
      </c>
      <c r="I352" s="69">
        <f t="shared" si="82"/>
        <v>43520</v>
      </c>
      <c r="J352" s="69">
        <f t="shared" si="82"/>
        <v>44304</v>
      </c>
      <c r="K352" s="69">
        <f t="shared" si="82"/>
        <v>43850</v>
      </c>
      <c r="L352" s="69">
        <f t="shared" si="82"/>
        <v>44273</v>
      </c>
      <c r="M352" s="69">
        <f t="shared" si="82"/>
        <v>43523</v>
      </c>
      <c r="N352" s="69">
        <f t="shared" si="82"/>
        <v>43616</v>
      </c>
      <c r="O352" s="69">
        <f t="shared" si="82"/>
        <v>43796</v>
      </c>
      <c r="P352" s="69">
        <f t="shared" si="82"/>
        <v>43246</v>
      </c>
      <c r="Q352" s="271">
        <f t="shared" si="80"/>
        <v>524174</v>
      </c>
      <c r="R352" s="272"/>
      <c r="S352" s="215" t="s">
        <v>38</v>
      </c>
      <c r="T352" s="215" t="s">
        <v>39</v>
      </c>
      <c r="U352"/>
    </row>
    <row r="353" spans="1:23" s="17" customFormat="1" ht="51.75" customHeight="1">
      <c r="A353" s="225"/>
      <c r="B353" s="225"/>
      <c r="C353" s="226"/>
      <c r="D353" s="123" t="s">
        <v>31</v>
      </c>
      <c r="E353" s="69">
        <f>E349+E295+E236+E158+E128+E70</f>
        <v>94732915.709999993</v>
      </c>
      <c r="F353" s="69">
        <f t="shared" si="82"/>
        <v>66262485.489999987</v>
      </c>
      <c r="G353" s="69">
        <f t="shared" si="82"/>
        <v>65394997.609999992</v>
      </c>
      <c r="H353" s="69">
        <f t="shared" si="82"/>
        <v>68124257.209999993</v>
      </c>
      <c r="I353" s="69">
        <f t="shared" si="82"/>
        <v>67706441.339999989</v>
      </c>
      <c r="J353" s="69">
        <f t="shared" si="82"/>
        <v>66167043.149999984</v>
      </c>
      <c r="K353" s="69">
        <f t="shared" si="82"/>
        <v>65645809.039999999</v>
      </c>
      <c r="L353" s="69">
        <f t="shared" si="82"/>
        <v>65259136.979999997</v>
      </c>
      <c r="M353" s="69">
        <f t="shared" si="82"/>
        <v>65302254.479999997</v>
      </c>
      <c r="N353" s="69">
        <f t="shared" si="82"/>
        <v>61717097.670000002</v>
      </c>
      <c r="O353" s="69">
        <f t="shared" si="82"/>
        <v>63822845.082499981</v>
      </c>
      <c r="P353" s="69">
        <f t="shared" si="82"/>
        <v>96497761.513999999</v>
      </c>
      <c r="Q353" s="261">
        <f t="shared" si="80"/>
        <v>846633045.27649999</v>
      </c>
      <c r="R353" s="262"/>
      <c r="S353" s="215"/>
      <c r="T353" s="215"/>
    </row>
    <row r="354" spans="1:23" s="17" customFormat="1" ht="51.75" customHeight="1">
      <c r="A354" s="225"/>
      <c r="B354" s="225"/>
      <c r="C354" s="255" t="s">
        <v>32</v>
      </c>
      <c r="D354" s="126" t="s">
        <v>42</v>
      </c>
      <c r="E354" s="70">
        <f t="shared" ref="E354:P355" si="83">E350+E296+E237+E159+E129+E71</f>
        <v>0</v>
      </c>
      <c r="F354" s="70">
        <f t="shared" si="83"/>
        <v>0</v>
      </c>
      <c r="G354" s="70">
        <f t="shared" si="83"/>
        <v>0</v>
      </c>
      <c r="H354" s="70">
        <f t="shared" si="83"/>
        <v>0</v>
      </c>
      <c r="I354" s="70">
        <f t="shared" si="83"/>
        <v>0</v>
      </c>
      <c r="J354" s="70">
        <f t="shared" si="83"/>
        <v>0</v>
      </c>
      <c r="K354" s="70">
        <f t="shared" si="83"/>
        <v>0</v>
      </c>
      <c r="L354" s="70">
        <f t="shared" si="83"/>
        <v>0</v>
      </c>
      <c r="M354" s="70">
        <f t="shared" si="83"/>
        <v>0</v>
      </c>
      <c r="N354" s="70">
        <f t="shared" si="83"/>
        <v>0</v>
      </c>
      <c r="O354" s="70">
        <f t="shared" si="83"/>
        <v>0</v>
      </c>
      <c r="P354" s="70">
        <f t="shared" si="83"/>
        <v>0</v>
      </c>
      <c r="Q354" s="230">
        <f t="shared" si="80"/>
        <v>0</v>
      </c>
      <c r="R354" s="231"/>
      <c r="S354" s="219">
        <f>Q354/Q352</f>
        <v>0</v>
      </c>
      <c r="T354" s="219">
        <f>Q355/Q353</f>
        <v>0</v>
      </c>
      <c r="W354" s="35"/>
    </row>
    <row r="355" spans="1:23" ht="51.75" customHeight="1">
      <c r="A355" s="225"/>
      <c r="B355" s="225"/>
      <c r="C355" s="255"/>
      <c r="D355" s="126" t="s">
        <v>31</v>
      </c>
      <c r="E355" s="71">
        <f t="shared" si="83"/>
        <v>0</v>
      </c>
      <c r="F355" s="71">
        <f t="shared" si="83"/>
        <v>0</v>
      </c>
      <c r="G355" s="71">
        <f t="shared" si="83"/>
        <v>0</v>
      </c>
      <c r="H355" s="71">
        <f t="shared" si="83"/>
        <v>0</v>
      </c>
      <c r="I355" s="71">
        <f t="shared" si="83"/>
        <v>0</v>
      </c>
      <c r="J355" s="71">
        <f t="shared" si="83"/>
        <v>0</v>
      </c>
      <c r="K355" s="71">
        <f t="shared" si="83"/>
        <v>0</v>
      </c>
      <c r="L355" s="71">
        <f t="shared" si="83"/>
        <v>0</v>
      </c>
      <c r="M355" s="71">
        <f t="shared" si="83"/>
        <v>0</v>
      </c>
      <c r="N355" s="71">
        <f t="shared" si="83"/>
        <v>0</v>
      </c>
      <c r="O355" s="71">
        <f t="shared" si="83"/>
        <v>0</v>
      </c>
      <c r="P355" s="71">
        <f t="shared" si="83"/>
        <v>0</v>
      </c>
      <c r="Q355" s="247">
        <f t="shared" si="80"/>
        <v>0</v>
      </c>
      <c r="R355" s="248"/>
      <c r="S355" s="219"/>
      <c r="T355" s="219"/>
      <c r="U355"/>
      <c r="W355" s="35"/>
    </row>
    <row r="356" spans="1:23" ht="18">
      <c r="A356" s="22"/>
      <c r="B356" s="23"/>
      <c r="C356" s="59"/>
      <c r="D356" s="24"/>
      <c r="E356" s="22"/>
      <c r="F356" s="22"/>
      <c r="G356" s="22"/>
      <c r="H356" s="22"/>
      <c r="I356" s="22"/>
      <c r="J356" s="22"/>
      <c r="K356" s="22"/>
      <c r="L356" s="22"/>
      <c r="M356" s="22"/>
      <c r="N356" s="22"/>
      <c r="O356" s="22"/>
      <c r="P356" s="22"/>
      <c r="R356" s="22"/>
      <c r="S356" s="25"/>
      <c r="T356" s="25"/>
      <c r="U356"/>
    </row>
    <row r="357" spans="1:23" ht="18">
      <c r="A357" s="22"/>
      <c r="B357" s="23"/>
      <c r="C357" s="59"/>
      <c r="D357" s="24"/>
      <c r="E357" s="22"/>
      <c r="F357" s="22"/>
      <c r="G357" s="22"/>
      <c r="H357" s="22"/>
      <c r="I357" s="22"/>
      <c r="J357" s="22"/>
      <c r="K357" s="22"/>
      <c r="L357" s="22"/>
      <c r="M357" s="22"/>
      <c r="N357" s="22"/>
      <c r="O357" s="22"/>
      <c r="P357" s="22"/>
      <c r="R357" s="22"/>
      <c r="S357" s="25"/>
      <c r="T357" s="25"/>
      <c r="U357"/>
    </row>
    <row r="358" spans="1:23" ht="18">
      <c r="A358" s="22"/>
      <c r="B358" s="23"/>
      <c r="C358" s="59"/>
      <c r="D358" s="24"/>
      <c r="E358" s="22"/>
      <c r="F358" s="22"/>
      <c r="G358" s="22"/>
      <c r="H358" s="22"/>
      <c r="I358" s="22"/>
      <c r="J358" s="22"/>
      <c r="K358" s="22"/>
      <c r="L358" s="22"/>
      <c r="M358" s="22"/>
      <c r="N358" s="22"/>
      <c r="O358" s="22"/>
      <c r="P358" s="22"/>
      <c r="R358" s="22"/>
      <c r="S358" s="25"/>
      <c r="T358" s="25"/>
      <c r="U358"/>
    </row>
    <row r="359" spans="1:23" ht="18">
      <c r="A359" s="22"/>
      <c r="B359" s="23"/>
      <c r="C359" s="59"/>
      <c r="D359" s="24"/>
      <c r="E359" s="22"/>
      <c r="F359" s="22"/>
      <c r="G359" s="22"/>
      <c r="H359" s="22"/>
      <c r="I359" s="22"/>
      <c r="J359" s="22"/>
      <c r="K359" s="22"/>
      <c r="L359" s="22"/>
      <c r="M359" s="22"/>
      <c r="N359" s="22"/>
      <c r="O359" s="22"/>
      <c r="P359" s="22"/>
      <c r="R359" s="22"/>
      <c r="S359" s="25"/>
      <c r="T359" s="25"/>
      <c r="U359"/>
    </row>
    <row r="360" spans="1:23" ht="18">
      <c r="A360" s="22"/>
      <c r="B360" s="23"/>
      <c r="C360" s="59"/>
      <c r="D360" s="24"/>
      <c r="E360" s="22"/>
      <c r="F360" s="22"/>
      <c r="G360" s="22"/>
      <c r="H360" s="22"/>
      <c r="I360" s="22"/>
      <c r="J360" s="22"/>
      <c r="K360" s="22"/>
      <c r="L360" s="22"/>
      <c r="M360" s="22"/>
      <c r="N360" s="22"/>
      <c r="O360" s="22"/>
      <c r="P360" s="22"/>
      <c r="R360" s="22"/>
      <c r="S360" s="25"/>
      <c r="T360" s="25"/>
      <c r="U360"/>
    </row>
    <row r="361" spans="1:23" ht="18">
      <c r="A361" s="22"/>
      <c r="B361" s="23"/>
      <c r="C361" s="59"/>
      <c r="D361" s="24"/>
      <c r="E361" s="22"/>
      <c r="F361" s="22"/>
      <c r="G361" s="22"/>
      <c r="H361" s="22"/>
      <c r="I361" s="22"/>
      <c r="J361" s="22"/>
      <c r="K361" s="22"/>
      <c r="L361" s="22"/>
      <c r="M361" s="22"/>
      <c r="N361" s="22"/>
      <c r="O361" s="22"/>
      <c r="P361" s="22"/>
      <c r="R361" s="22"/>
      <c r="S361" s="25"/>
      <c r="T361" s="25"/>
      <c r="U361"/>
    </row>
    <row r="362" spans="1:23" ht="18">
      <c r="A362" s="22"/>
      <c r="B362" s="23"/>
      <c r="C362" s="59"/>
      <c r="D362" s="24"/>
      <c r="E362" s="22"/>
      <c r="F362" s="22"/>
      <c r="G362" s="22"/>
      <c r="H362" s="22"/>
      <c r="I362" s="22"/>
      <c r="J362" s="22"/>
      <c r="K362" s="22"/>
      <c r="L362" s="22"/>
      <c r="M362" s="22"/>
      <c r="N362" s="22"/>
      <c r="O362" s="22"/>
      <c r="P362" s="22"/>
      <c r="R362" s="22"/>
      <c r="S362" s="25"/>
      <c r="T362" s="25"/>
      <c r="U362"/>
    </row>
    <row r="363" spans="1:23" ht="18">
      <c r="A363" s="22"/>
      <c r="B363" s="23"/>
      <c r="C363" s="59"/>
      <c r="D363" s="24"/>
      <c r="E363" s="22"/>
      <c r="F363" s="22"/>
      <c r="G363" s="22"/>
      <c r="H363" s="22"/>
      <c r="I363" s="22"/>
      <c r="J363" s="22"/>
      <c r="K363" s="22"/>
      <c r="L363" s="22"/>
      <c r="M363" s="22"/>
      <c r="N363" s="22"/>
      <c r="O363" s="22"/>
      <c r="P363" s="22"/>
      <c r="R363" s="22"/>
      <c r="S363" s="25"/>
      <c r="T363" s="25"/>
      <c r="U363"/>
    </row>
    <row r="364" spans="1:23" ht="18">
      <c r="A364" s="22"/>
      <c r="B364" s="23"/>
      <c r="C364" s="59"/>
      <c r="D364" s="24"/>
      <c r="E364" s="22"/>
      <c r="F364" s="22"/>
      <c r="G364" s="22"/>
      <c r="H364" s="22"/>
      <c r="I364" s="22"/>
      <c r="J364" s="22"/>
      <c r="K364" s="22"/>
      <c r="L364" s="22"/>
      <c r="M364" s="22"/>
      <c r="N364" s="22"/>
      <c r="O364" s="22"/>
      <c r="P364" s="22"/>
      <c r="R364" s="22"/>
      <c r="S364" s="25"/>
      <c r="T364" s="25"/>
      <c r="U364"/>
    </row>
    <row r="365" spans="1:23" ht="18">
      <c r="A365" s="22"/>
      <c r="B365" s="23"/>
      <c r="C365" s="59"/>
      <c r="D365" s="24"/>
      <c r="E365" s="22"/>
      <c r="F365" s="22"/>
      <c r="G365" s="22"/>
      <c r="H365" s="22"/>
      <c r="I365" s="22"/>
      <c r="J365" s="22"/>
      <c r="K365" s="22"/>
      <c r="L365" s="22"/>
      <c r="M365" s="22"/>
      <c r="N365" s="22"/>
      <c r="O365" s="22"/>
      <c r="P365" s="22"/>
      <c r="R365" s="22"/>
      <c r="S365" s="25"/>
      <c r="T365" s="25"/>
      <c r="U365"/>
    </row>
    <row r="366" spans="1:23" ht="15" customHeight="1">
      <c r="A366" s="22"/>
      <c r="B366" s="23"/>
      <c r="C366" s="59"/>
      <c r="D366" s="24"/>
      <c r="E366" s="22"/>
      <c r="F366" s="22"/>
      <c r="G366" s="22"/>
      <c r="H366" s="22"/>
      <c r="I366" s="22"/>
      <c r="J366" s="22"/>
      <c r="K366" s="22"/>
      <c r="L366" s="22"/>
      <c r="M366" s="22"/>
      <c r="N366" s="22"/>
      <c r="O366" s="22"/>
      <c r="P366" s="22"/>
      <c r="R366" s="22"/>
      <c r="S366" s="25"/>
      <c r="T366" s="25"/>
      <c r="U366"/>
    </row>
    <row r="367" spans="1:23" ht="38.25" customHeight="1">
      <c r="A367" s="22"/>
      <c r="B367" s="23"/>
      <c r="C367" s="59"/>
      <c r="D367" s="24"/>
      <c r="E367" s="22"/>
      <c r="F367" s="22"/>
      <c r="G367" s="22"/>
      <c r="H367" s="22"/>
      <c r="I367" s="22"/>
      <c r="J367" s="22"/>
      <c r="K367" s="22"/>
      <c r="L367" s="22"/>
      <c r="M367" s="22"/>
      <c r="N367" s="22"/>
      <c r="O367" s="22"/>
      <c r="P367" s="22"/>
      <c r="R367" s="22"/>
      <c r="S367" s="25"/>
      <c r="T367" s="25"/>
      <c r="U367"/>
    </row>
    <row r="368" spans="1:23" ht="38.25" customHeight="1">
      <c r="A368" s="22"/>
      <c r="B368" s="23"/>
      <c r="C368" s="59"/>
      <c r="D368" s="24"/>
      <c r="E368" s="22"/>
      <c r="F368" s="22"/>
      <c r="G368" s="22"/>
      <c r="H368" s="22"/>
      <c r="I368" s="22"/>
      <c r="J368" s="22"/>
      <c r="K368" s="22"/>
      <c r="L368" s="22"/>
      <c r="M368" s="22"/>
      <c r="N368" s="22"/>
      <c r="O368" s="22"/>
      <c r="P368" s="22"/>
      <c r="R368" s="22"/>
      <c r="S368" s="25"/>
      <c r="T368" s="25"/>
      <c r="U368"/>
    </row>
    <row r="369" spans="1:25" ht="38.25" customHeight="1">
      <c r="A369" s="22"/>
      <c r="B369" s="23"/>
      <c r="C369" s="59"/>
      <c r="D369" s="24"/>
      <c r="E369" s="22"/>
      <c r="F369" s="22"/>
      <c r="G369" s="22"/>
      <c r="H369" s="22"/>
      <c r="I369" s="22"/>
      <c r="J369" s="22"/>
      <c r="K369" s="22"/>
      <c r="L369" s="22"/>
      <c r="M369" s="22"/>
      <c r="N369" s="22"/>
      <c r="O369" s="22"/>
      <c r="P369" s="22"/>
      <c r="R369" s="22"/>
      <c r="S369" s="25"/>
      <c r="T369" s="25"/>
      <c r="U369"/>
    </row>
    <row r="370" spans="1:25" ht="38.25" customHeight="1">
      <c r="U370"/>
    </row>
    <row r="371" spans="1:25" ht="47.25" customHeight="1">
      <c r="U371"/>
    </row>
    <row r="372" spans="1:25" ht="47.25" customHeight="1">
      <c r="U372"/>
    </row>
    <row r="373" spans="1:25" ht="36" customHeight="1">
      <c r="U373"/>
      <c r="Y373" s="26"/>
    </row>
    <row r="374" spans="1:25" ht="36" customHeight="1">
      <c r="U374"/>
      <c r="Y374" s="26"/>
    </row>
  </sheetData>
  <mergeCells count="969">
    <mergeCell ref="A348:B351"/>
    <mergeCell ref="C348:C349"/>
    <mergeCell ref="Q348:R348"/>
    <mergeCell ref="S348:S349"/>
    <mergeCell ref="T348:T349"/>
    <mergeCell ref="Q349:R349"/>
    <mergeCell ref="C350:C351"/>
    <mergeCell ref="Q350:R350"/>
    <mergeCell ref="Q354:R354"/>
    <mergeCell ref="S354:S355"/>
    <mergeCell ref="T354:T355"/>
    <mergeCell ref="Q355:R355"/>
    <mergeCell ref="S350:S351"/>
    <mergeCell ref="T350:T351"/>
    <mergeCell ref="Q351:R351"/>
    <mergeCell ref="A352:B355"/>
    <mergeCell ref="C352:C353"/>
    <mergeCell ref="Q352:R352"/>
    <mergeCell ref="S352:S353"/>
    <mergeCell ref="T352:T353"/>
    <mergeCell ref="Q353:R353"/>
    <mergeCell ref="C354:C355"/>
    <mergeCell ref="A344:A347"/>
    <mergeCell ref="B344:B347"/>
    <mergeCell ref="C344:C345"/>
    <mergeCell ref="Q344:Q345"/>
    <mergeCell ref="S344:S345"/>
    <mergeCell ref="T344:T345"/>
    <mergeCell ref="C346:C347"/>
    <mergeCell ref="Q346:Q347"/>
    <mergeCell ref="S346:S347"/>
    <mergeCell ref="T346:T347"/>
    <mergeCell ref="A340:A343"/>
    <mergeCell ref="B340:B343"/>
    <mergeCell ref="C340:C341"/>
    <mergeCell ref="Q340:Q341"/>
    <mergeCell ref="S340:S341"/>
    <mergeCell ref="T340:T341"/>
    <mergeCell ref="C342:C343"/>
    <mergeCell ref="Q342:Q343"/>
    <mergeCell ref="S342:S343"/>
    <mergeCell ref="T342:T343"/>
    <mergeCell ref="A336:A339"/>
    <mergeCell ref="B336:B339"/>
    <mergeCell ref="C336:C337"/>
    <mergeCell ref="Q336:Q337"/>
    <mergeCell ref="S336:S337"/>
    <mergeCell ref="T336:T337"/>
    <mergeCell ref="C338:C339"/>
    <mergeCell ref="Q338:Q339"/>
    <mergeCell ref="S338:S339"/>
    <mergeCell ref="T338:T339"/>
    <mergeCell ref="A332:A335"/>
    <mergeCell ref="B332:B335"/>
    <mergeCell ref="C332:C333"/>
    <mergeCell ref="Q332:Q333"/>
    <mergeCell ref="S332:S333"/>
    <mergeCell ref="T332:T333"/>
    <mergeCell ref="C334:C335"/>
    <mergeCell ref="Q334:Q335"/>
    <mergeCell ref="S334:S335"/>
    <mergeCell ref="T334:T335"/>
    <mergeCell ref="A328:A331"/>
    <mergeCell ref="B328:B331"/>
    <mergeCell ref="C328:C329"/>
    <mergeCell ref="Q328:Q329"/>
    <mergeCell ref="S328:S329"/>
    <mergeCell ref="T328:T329"/>
    <mergeCell ref="C330:C331"/>
    <mergeCell ref="Q330:Q331"/>
    <mergeCell ref="S330:S331"/>
    <mergeCell ref="T330:T331"/>
    <mergeCell ref="A324:A327"/>
    <mergeCell ref="B324:B327"/>
    <mergeCell ref="C324:C325"/>
    <mergeCell ref="Q324:Q325"/>
    <mergeCell ref="S324:S325"/>
    <mergeCell ref="T324:T325"/>
    <mergeCell ref="C326:C327"/>
    <mergeCell ref="Q326:Q327"/>
    <mergeCell ref="S326:S327"/>
    <mergeCell ref="T326:T327"/>
    <mergeCell ref="A320:A323"/>
    <mergeCell ref="B320:B323"/>
    <mergeCell ref="C320:C321"/>
    <mergeCell ref="Q320:Q321"/>
    <mergeCell ref="S320:S321"/>
    <mergeCell ref="T320:T321"/>
    <mergeCell ref="C322:C323"/>
    <mergeCell ref="Q322:Q323"/>
    <mergeCell ref="S322:S323"/>
    <mergeCell ref="T322:T323"/>
    <mergeCell ref="A316:A319"/>
    <mergeCell ref="B316:B319"/>
    <mergeCell ref="C316:C317"/>
    <mergeCell ref="Q316:Q317"/>
    <mergeCell ref="S316:S317"/>
    <mergeCell ref="T316:T317"/>
    <mergeCell ref="C318:C319"/>
    <mergeCell ref="Q318:Q319"/>
    <mergeCell ref="S318:S319"/>
    <mergeCell ref="T318:T319"/>
    <mergeCell ref="T310:T311"/>
    <mergeCell ref="A312:A315"/>
    <mergeCell ref="B312:B315"/>
    <mergeCell ref="C312:C313"/>
    <mergeCell ref="Q312:Q313"/>
    <mergeCell ref="S312:S313"/>
    <mergeCell ref="T312:T313"/>
    <mergeCell ref="C314:C315"/>
    <mergeCell ref="Q314:Q315"/>
    <mergeCell ref="S314:S315"/>
    <mergeCell ref="T314:T315"/>
    <mergeCell ref="V307:V308"/>
    <mergeCell ref="A308:A311"/>
    <mergeCell ref="B308:B311"/>
    <mergeCell ref="C308:C309"/>
    <mergeCell ref="Q308:Q309"/>
    <mergeCell ref="S308:S309"/>
    <mergeCell ref="T308:T309"/>
    <mergeCell ref="C310:C311"/>
    <mergeCell ref="Q310:Q311"/>
    <mergeCell ref="M306:M307"/>
    <mergeCell ref="N306:N307"/>
    <mergeCell ref="O306:O307"/>
    <mergeCell ref="P306:P307"/>
    <mergeCell ref="Q306:Q307"/>
    <mergeCell ref="R306:R307"/>
    <mergeCell ref="G306:G307"/>
    <mergeCell ref="H306:H307"/>
    <mergeCell ref="I306:I307"/>
    <mergeCell ref="J306:J307"/>
    <mergeCell ref="K306:K307"/>
    <mergeCell ref="L306:L307"/>
    <mergeCell ref="A306:A307"/>
    <mergeCell ref="B306:B307"/>
    <mergeCell ref="S310:S311"/>
    <mergeCell ref="C306:C307"/>
    <mergeCell ref="D306:D307"/>
    <mergeCell ref="E306:E307"/>
    <mergeCell ref="F306:F307"/>
    <mergeCell ref="A303:T303"/>
    <mergeCell ref="A304:D304"/>
    <mergeCell ref="E304:H304"/>
    <mergeCell ref="I304:P304"/>
    <mergeCell ref="Q304:T304"/>
    <mergeCell ref="S306:T306"/>
    <mergeCell ref="V304:V305"/>
    <mergeCell ref="A305:D305"/>
    <mergeCell ref="E305:H305"/>
    <mergeCell ref="I305:P305"/>
    <mergeCell ref="Q305:T305"/>
    <mergeCell ref="A300:J300"/>
    <mergeCell ref="K300:T300"/>
    <mergeCell ref="V300:V301"/>
    <mergeCell ref="A301:J301"/>
    <mergeCell ref="K301:T301"/>
    <mergeCell ref="A302:C302"/>
    <mergeCell ref="D302:T302"/>
    <mergeCell ref="S296:S297"/>
    <mergeCell ref="T296:T297"/>
    <mergeCell ref="V296:V297"/>
    <mergeCell ref="Q297:R297"/>
    <mergeCell ref="A298:T298"/>
    <mergeCell ref="A299:J299"/>
    <mergeCell ref="K299:T299"/>
    <mergeCell ref="T292:T293"/>
    <mergeCell ref="V292:V293"/>
    <mergeCell ref="A294:B297"/>
    <mergeCell ref="C294:C295"/>
    <mergeCell ref="Q294:R294"/>
    <mergeCell ref="S294:S295"/>
    <mergeCell ref="T294:T295"/>
    <mergeCell ref="Q295:R295"/>
    <mergeCell ref="C296:C297"/>
    <mergeCell ref="Q296:R296"/>
    <mergeCell ref="V288:V289"/>
    <mergeCell ref="A290:A293"/>
    <mergeCell ref="B290:B293"/>
    <mergeCell ref="C290:C291"/>
    <mergeCell ref="Q290:Q291"/>
    <mergeCell ref="S290:S291"/>
    <mergeCell ref="T290:T291"/>
    <mergeCell ref="C292:C293"/>
    <mergeCell ref="Q292:Q293"/>
    <mergeCell ref="S292:S293"/>
    <mergeCell ref="A286:A289"/>
    <mergeCell ref="B286:B289"/>
    <mergeCell ref="C286:C287"/>
    <mergeCell ref="Q286:Q287"/>
    <mergeCell ref="S286:S287"/>
    <mergeCell ref="T286:T287"/>
    <mergeCell ref="C288:C289"/>
    <mergeCell ref="Q288:Q289"/>
    <mergeCell ref="S288:S289"/>
    <mergeCell ref="T288:T289"/>
    <mergeCell ref="V276:V277"/>
    <mergeCell ref="A278:A281"/>
    <mergeCell ref="B278:B281"/>
    <mergeCell ref="C278:C279"/>
    <mergeCell ref="Q278:Q279"/>
    <mergeCell ref="S278:S279"/>
    <mergeCell ref="T278:T279"/>
    <mergeCell ref="T282:T283"/>
    <mergeCell ref="C284:C285"/>
    <mergeCell ref="Q284:Q285"/>
    <mergeCell ref="S284:S285"/>
    <mergeCell ref="T284:T285"/>
    <mergeCell ref="V284:V285"/>
    <mergeCell ref="C280:C281"/>
    <mergeCell ref="Q280:Q281"/>
    <mergeCell ref="S280:S281"/>
    <mergeCell ref="T280:T281"/>
    <mergeCell ref="V280:V281"/>
    <mergeCell ref="A274:A277"/>
    <mergeCell ref="B274:B277"/>
    <mergeCell ref="C274:C275"/>
    <mergeCell ref="Q274:Q275"/>
    <mergeCell ref="S274:S275"/>
    <mergeCell ref="T274:T275"/>
    <mergeCell ref="C276:C277"/>
    <mergeCell ref="A282:A285"/>
    <mergeCell ref="B282:B285"/>
    <mergeCell ref="C282:C283"/>
    <mergeCell ref="Q282:Q283"/>
    <mergeCell ref="S282:S283"/>
    <mergeCell ref="Q276:Q277"/>
    <mergeCell ref="S276:S277"/>
    <mergeCell ref="T276:T277"/>
    <mergeCell ref="V268:V269"/>
    <mergeCell ref="A270:A273"/>
    <mergeCell ref="B270:B273"/>
    <mergeCell ref="C270:C271"/>
    <mergeCell ref="Q270:Q271"/>
    <mergeCell ref="S270:S271"/>
    <mergeCell ref="T270:T271"/>
    <mergeCell ref="C272:C273"/>
    <mergeCell ref="Q272:Q273"/>
    <mergeCell ref="S272:S273"/>
    <mergeCell ref="T272:T273"/>
    <mergeCell ref="V272:V273"/>
    <mergeCell ref="A266:A269"/>
    <mergeCell ref="B266:B269"/>
    <mergeCell ref="C266:C267"/>
    <mergeCell ref="Q266:Q267"/>
    <mergeCell ref="S266:S267"/>
    <mergeCell ref="T266:T267"/>
    <mergeCell ref="C268:C269"/>
    <mergeCell ref="Q268:Q269"/>
    <mergeCell ref="S268:S269"/>
    <mergeCell ref="T268:T269"/>
    <mergeCell ref="A262:A265"/>
    <mergeCell ref="B262:B265"/>
    <mergeCell ref="C262:C263"/>
    <mergeCell ref="Q262:Q263"/>
    <mergeCell ref="S262:S263"/>
    <mergeCell ref="T262:T263"/>
    <mergeCell ref="C264:C265"/>
    <mergeCell ref="Q264:Q265"/>
    <mergeCell ref="S264:S265"/>
    <mergeCell ref="T264:T265"/>
    <mergeCell ref="A258:A261"/>
    <mergeCell ref="B258:B261"/>
    <mergeCell ref="C258:C259"/>
    <mergeCell ref="Q258:Q259"/>
    <mergeCell ref="S258:S259"/>
    <mergeCell ref="T258:T259"/>
    <mergeCell ref="C260:C261"/>
    <mergeCell ref="Q260:Q261"/>
    <mergeCell ref="S260:S261"/>
    <mergeCell ref="T260:T261"/>
    <mergeCell ref="A254:A257"/>
    <mergeCell ref="B254:B257"/>
    <mergeCell ref="C254:C255"/>
    <mergeCell ref="Q254:Q255"/>
    <mergeCell ref="S254:S255"/>
    <mergeCell ref="T254:T255"/>
    <mergeCell ref="C256:C257"/>
    <mergeCell ref="Q256:Q257"/>
    <mergeCell ref="S256:S257"/>
    <mergeCell ref="T256:T257"/>
    <mergeCell ref="A250:A253"/>
    <mergeCell ref="B250:B253"/>
    <mergeCell ref="C250:C251"/>
    <mergeCell ref="Q250:Q251"/>
    <mergeCell ref="S250:S251"/>
    <mergeCell ref="T250:T251"/>
    <mergeCell ref="C252:C253"/>
    <mergeCell ref="Q252:Q253"/>
    <mergeCell ref="S252:S253"/>
    <mergeCell ref="T252:T253"/>
    <mergeCell ref="A246:D246"/>
    <mergeCell ref="E246:H246"/>
    <mergeCell ref="I246:P246"/>
    <mergeCell ref="Q246:T246"/>
    <mergeCell ref="A248:A249"/>
    <mergeCell ref="B248:B249"/>
    <mergeCell ref="C248:C249"/>
    <mergeCell ref="D248:D249"/>
    <mergeCell ref="E248:E249"/>
    <mergeCell ref="F248:F249"/>
    <mergeCell ref="S248:T248"/>
    <mergeCell ref="M248:M249"/>
    <mergeCell ref="N248:N249"/>
    <mergeCell ref="O248:O249"/>
    <mergeCell ref="P248:P249"/>
    <mergeCell ref="Q248:Q249"/>
    <mergeCell ref="R248:R249"/>
    <mergeCell ref="G248:G249"/>
    <mergeCell ref="H248:H249"/>
    <mergeCell ref="I248:I249"/>
    <mergeCell ref="J248:J249"/>
    <mergeCell ref="K248:K249"/>
    <mergeCell ref="L248:L249"/>
    <mergeCell ref="A242:J242"/>
    <mergeCell ref="K242:T242"/>
    <mergeCell ref="A243:C243"/>
    <mergeCell ref="D243:T243"/>
    <mergeCell ref="A244:T244"/>
    <mergeCell ref="A245:D245"/>
    <mergeCell ref="E245:H245"/>
    <mergeCell ref="I245:P245"/>
    <mergeCell ref="Q245:T245"/>
    <mergeCell ref="T237:T238"/>
    <mergeCell ref="Q238:R238"/>
    <mergeCell ref="A239:T239"/>
    <mergeCell ref="A240:J240"/>
    <mergeCell ref="K240:T240"/>
    <mergeCell ref="A241:J241"/>
    <mergeCell ref="K241:T241"/>
    <mergeCell ref="T233:T234"/>
    <mergeCell ref="A235:B238"/>
    <mergeCell ref="C235:C236"/>
    <mergeCell ref="Q235:R235"/>
    <mergeCell ref="S235:S236"/>
    <mergeCell ref="T235:T236"/>
    <mergeCell ref="Q236:R236"/>
    <mergeCell ref="C237:C238"/>
    <mergeCell ref="Q237:R237"/>
    <mergeCell ref="S237:S238"/>
    <mergeCell ref="A231:A234"/>
    <mergeCell ref="B231:B234"/>
    <mergeCell ref="C231:C232"/>
    <mergeCell ref="Q231:Q232"/>
    <mergeCell ref="S231:S232"/>
    <mergeCell ref="T231:T232"/>
    <mergeCell ref="C233:C234"/>
    <mergeCell ref="Q233:Q234"/>
    <mergeCell ref="S233:S234"/>
    <mergeCell ref="A227:A230"/>
    <mergeCell ref="B227:B230"/>
    <mergeCell ref="C227:C228"/>
    <mergeCell ref="Q227:Q228"/>
    <mergeCell ref="S227:S228"/>
    <mergeCell ref="T227:T228"/>
    <mergeCell ref="C229:C230"/>
    <mergeCell ref="Q229:Q230"/>
    <mergeCell ref="S229:S230"/>
    <mergeCell ref="T229:T230"/>
    <mergeCell ref="A223:A226"/>
    <mergeCell ref="B223:B226"/>
    <mergeCell ref="C223:C224"/>
    <mergeCell ref="Q223:Q224"/>
    <mergeCell ref="S223:S224"/>
    <mergeCell ref="T223:T224"/>
    <mergeCell ref="C225:C226"/>
    <mergeCell ref="Q225:Q226"/>
    <mergeCell ref="S225:S226"/>
    <mergeCell ref="T225:T226"/>
    <mergeCell ref="A219:A222"/>
    <mergeCell ref="B219:B222"/>
    <mergeCell ref="C219:C220"/>
    <mergeCell ref="Q219:Q220"/>
    <mergeCell ref="S219:S220"/>
    <mergeCell ref="T219:T220"/>
    <mergeCell ref="C221:C222"/>
    <mergeCell ref="Q221:Q222"/>
    <mergeCell ref="S221:S222"/>
    <mergeCell ref="T221:T222"/>
    <mergeCell ref="A215:A218"/>
    <mergeCell ref="B215:B218"/>
    <mergeCell ref="C215:C216"/>
    <mergeCell ref="Q215:Q216"/>
    <mergeCell ref="S215:S216"/>
    <mergeCell ref="T215:T216"/>
    <mergeCell ref="C217:C218"/>
    <mergeCell ref="Q217:Q218"/>
    <mergeCell ref="S217:S218"/>
    <mergeCell ref="T217:T218"/>
    <mergeCell ref="A211:A214"/>
    <mergeCell ref="B211:B214"/>
    <mergeCell ref="C211:C212"/>
    <mergeCell ref="Q211:Q212"/>
    <mergeCell ref="S211:S212"/>
    <mergeCell ref="T211:T212"/>
    <mergeCell ref="C213:C214"/>
    <mergeCell ref="Q213:Q214"/>
    <mergeCell ref="S213:S214"/>
    <mergeCell ref="T213:T214"/>
    <mergeCell ref="A207:A210"/>
    <mergeCell ref="B207:B210"/>
    <mergeCell ref="C207:C208"/>
    <mergeCell ref="Q207:Q208"/>
    <mergeCell ref="S207:S208"/>
    <mergeCell ref="T207:T208"/>
    <mergeCell ref="C209:C210"/>
    <mergeCell ref="Q209:Q210"/>
    <mergeCell ref="S209:S210"/>
    <mergeCell ref="T209:T210"/>
    <mergeCell ref="A203:A206"/>
    <mergeCell ref="B203:B206"/>
    <mergeCell ref="C203:C204"/>
    <mergeCell ref="Q203:Q204"/>
    <mergeCell ref="S203:S204"/>
    <mergeCell ref="T203:T204"/>
    <mergeCell ref="C205:C206"/>
    <mergeCell ref="Q205:Q206"/>
    <mergeCell ref="S205:S206"/>
    <mergeCell ref="T205:T206"/>
    <mergeCell ref="A199:A202"/>
    <mergeCell ref="B199:B202"/>
    <mergeCell ref="C199:C200"/>
    <mergeCell ref="Q199:Q200"/>
    <mergeCell ref="S199:S200"/>
    <mergeCell ref="T199:T200"/>
    <mergeCell ref="C201:C202"/>
    <mergeCell ref="Q201:Q202"/>
    <mergeCell ref="S201:S202"/>
    <mergeCell ref="T201:T202"/>
    <mergeCell ref="A195:A198"/>
    <mergeCell ref="B195:B198"/>
    <mergeCell ref="C195:C196"/>
    <mergeCell ref="Q195:Q196"/>
    <mergeCell ref="S195:S196"/>
    <mergeCell ref="T195:T196"/>
    <mergeCell ref="C197:C198"/>
    <mergeCell ref="Q197:Q198"/>
    <mergeCell ref="S197:S198"/>
    <mergeCell ref="T197:T198"/>
    <mergeCell ref="A191:A194"/>
    <mergeCell ref="B191:B194"/>
    <mergeCell ref="C191:C192"/>
    <mergeCell ref="Q191:Q192"/>
    <mergeCell ref="S191:S192"/>
    <mergeCell ref="T191:T192"/>
    <mergeCell ref="C193:C194"/>
    <mergeCell ref="Q193:Q194"/>
    <mergeCell ref="S193:S194"/>
    <mergeCell ref="T193:T194"/>
    <mergeCell ref="A187:A190"/>
    <mergeCell ref="B187:B190"/>
    <mergeCell ref="C187:C188"/>
    <mergeCell ref="Q187:Q188"/>
    <mergeCell ref="S187:S188"/>
    <mergeCell ref="T187:T188"/>
    <mergeCell ref="C189:C190"/>
    <mergeCell ref="Q189:Q190"/>
    <mergeCell ref="S189:S190"/>
    <mergeCell ref="T189:T190"/>
    <mergeCell ref="A183:A186"/>
    <mergeCell ref="B183:B186"/>
    <mergeCell ref="C183:C184"/>
    <mergeCell ref="Q183:Q184"/>
    <mergeCell ref="S183:S184"/>
    <mergeCell ref="T183:T184"/>
    <mergeCell ref="C185:C186"/>
    <mergeCell ref="Q185:Q186"/>
    <mergeCell ref="S185:S186"/>
    <mergeCell ref="T185:T186"/>
    <mergeCell ref="A179:A182"/>
    <mergeCell ref="B179:B182"/>
    <mergeCell ref="C179:C180"/>
    <mergeCell ref="Q179:Q180"/>
    <mergeCell ref="S179:S180"/>
    <mergeCell ref="T179:T180"/>
    <mergeCell ref="C181:C182"/>
    <mergeCell ref="Q181:Q182"/>
    <mergeCell ref="S181:S182"/>
    <mergeCell ref="T181:T182"/>
    <mergeCell ref="A175:A178"/>
    <mergeCell ref="B175:B178"/>
    <mergeCell ref="C175:C176"/>
    <mergeCell ref="Q175:Q176"/>
    <mergeCell ref="S175:S176"/>
    <mergeCell ref="T175:T176"/>
    <mergeCell ref="C177:C178"/>
    <mergeCell ref="Q177:Q178"/>
    <mergeCell ref="S177:S178"/>
    <mergeCell ref="T177:T178"/>
    <mergeCell ref="A171:A174"/>
    <mergeCell ref="B171:B174"/>
    <mergeCell ref="C171:C172"/>
    <mergeCell ref="Q171:Q172"/>
    <mergeCell ref="S171:S172"/>
    <mergeCell ref="T171:T172"/>
    <mergeCell ref="C173:C174"/>
    <mergeCell ref="Q173:Q174"/>
    <mergeCell ref="S173:S174"/>
    <mergeCell ref="T173:T174"/>
    <mergeCell ref="A168:D168"/>
    <mergeCell ref="E168:H168"/>
    <mergeCell ref="I168:P168"/>
    <mergeCell ref="Q168:T168"/>
    <mergeCell ref="A169:A170"/>
    <mergeCell ref="B169:B170"/>
    <mergeCell ref="C169:C170"/>
    <mergeCell ref="D169:D170"/>
    <mergeCell ref="E169:E170"/>
    <mergeCell ref="F169:F170"/>
    <mergeCell ref="S169:T169"/>
    <mergeCell ref="M169:M170"/>
    <mergeCell ref="N169:N170"/>
    <mergeCell ref="O169:O170"/>
    <mergeCell ref="P169:P170"/>
    <mergeCell ref="Q169:Q170"/>
    <mergeCell ref="R169:R170"/>
    <mergeCell ref="G169:G170"/>
    <mergeCell ref="H169:H170"/>
    <mergeCell ref="I169:I170"/>
    <mergeCell ref="J169:J170"/>
    <mergeCell ref="K169:K170"/>
    <mergeCell ref="L169:L170"/>
    <mergeCell ref="A164:C164"/>
    <mergeCell ref="D164:T164"/>
    <mergeCell ref="A165:C165"/>
    <mergeCell ref="D165:T165"/>
    <mergeCell ref="A166:T166"/>
    <mergeCell ref="A167:D167"/>
    <mergeCell ref="E167:H167"/>
    <mergeCell ref="I167:P167"/>
    <mergeCell ref="Q167:T167"/>
    <mergeCell ref="T159:T160"/>
    <mergeCell ref="Q160:R160"/>
    <mergeCell ref="A161:T161"/>
    <mergeCell ref="A162:J162"/>
    <mergeCell ref="K162:T162"/>
    <mergeCell ref="A163:J163"/>
    <mergeCell ref="K163:T163"/>
    <mergeCell ref="T155:T156"/>
    <mergeCell ref="A157:B160"/>
    <mergeCell ref="C157:C158"/>
    <mergeCell ref="Q157:R157"/>
    <mergeCell ref="S157:S158"/>
    <mergeCell ref="T157:T158"/>
    <mergeCell ref="Q158:R158"/>
    <mergeCell ref="C159:C160"/>
    <mergeCell ref="Q159:R159"/>
    <mergeCell ref="S159:S160"/>
    <mergeCell ref="A153:A156"/>
    <mergeCell ref="B153:B156"/>
    <mergeCell ref="C153:C154"/>
    <mergeCell ref="Q153:Q154"/>
    <mergeCell ref="S153:S154"/>
    <mergeCell ref="T153:T154"/>
    <mergeCell ref="C155:C156"/>
    <mergeCell ref="Q155:Q156"/>
    <mergeCell ref="S155:S156"/>
    <mergeCell ref="A149:A152"/>
    <mergeCell ref="B149:B152"/>
    <mergeCell ref="C149:C150"/>
    <mergeCell ref="Q149:Q150"/>
    <mergeCell ref="S149:S150"/>
    <mergeCell ref="T149:T150"/>
    <mergeCell ref="C151:C152"/>
    <mergeCell ref="Q151:Q152"/>
    <mergeCell ref="S151:S152"/>
    <mergeCell ref="T151:T152"/>
    <mergeCell ref="A145:A148"/>
    <mergeCell ref="B145:B148"/>
    <mergeCell ref="C145:C146"/>
    <mergeCell ref="Q145:Q146"/>
    <mergeCell ref="S145:S146"/>
    <mergeCell ref="T145:T146"/>
    <mergeCell ref="C147:C148"/>
    <mergeCell ref="Q147:Q148"/>
    <mergeCell ref="S147:S148"/>
    <mergeCell ref="T147:T148"/>
    <mergeCell ref="A141:A144"/>
    <mergeCell ref="B141:B144"/>
    <mergeCell ref="C141:C142"/>
    <mergeCell ref="Q141:Q142"/>
    <mergeCell ref="S141:S142"/>
    <mergeCell ref="T141:T142"/>
    <mergeCell ref="C143:C144"/>
    <mergeCell ref="Q143:Q144"/>
    <mergeCell ref="S143:S144"/>
    <mergeCell ref="T143:T144"/>
    <mergeCell ref="A138:D138"/>
    <mergeCell ref="E138:H138"/>
    <mergeCell ref="I138:P138"/>
    <mergeCell ref="Q138:T138"/>
    <mergeCell ref="A139:A140"/>
    <mergeCell ref="B139:B140"/>
    <mergeCell ref="C139:C140"/>
    <mergeCell ref="D139:D140"/>
    <mergeCell ref="E139:E140"/>
    <mergeCell ref="F139:F140"/>
    <mergeCell ref="S139:T139"/>
    <mergeCell ref="M139:M140"/>
    <mergeCell ref="N139:N140"/>
    <mergeCell ref="O139:O140"/>
    <mergeCell ref="P139:P140"/>
    <mergeCell ref="Q139:Q140"/>
    <mergeCell ref="R139:R140"/>
    <mergeCell ref="G139:G140"/>
    <mergeCell ref="H139:H140"/>
    <mergeCell ref="I139:I140"/>
    <mergeCell ref="J139:J140"/>
    <mergeCell ref="K139:K140"/>
    <mergeCell ref="L139:L140"/>
    <mergeCell ref="A134:J134"/>
    <mergeCell ref="K134:T134"/>
    <mergeCell ref="A135:C135"/>
    <mergeCell ref="D135:T135"/>
    <mergeCell ref="A136:T136"/>
    <mergeCell ref="A137:D137"/>
    <mergeCell ref="E137:H137"/>
    <mergeCell ref="I137:P137"/>
    <mergeCell ref="Q137:T137"/>
    <mergeCell ref="T129:T130"/>
    <mergeCell ref="Q130:R130"/>
    <mergeCell ref="A131:T131"/>
    <mergeCell ref="A132:J132"/>
    <mergeCell ref="K132:T132"/>
    <mergeCell ref="A133:J133"/>
    <mergeCell ref="K133:T133"/>
    <mergeCell ref="T125:T126"/>
    <mergeCell ref="A127:B130"/>
    <mergeCell ref="C127:C128"/>
    <mergeCell ref="Q127:R127"/>
    <mergeCell ref="S127:S128"/>
    <mergeCell ref="T127:T128"/>
    <mergeCell ref="Q128:R128"/>
    <mergeCell ref="C129:C130"/>
    <mergeCell ref="Q129:R129"/>
    <mergeCell ref="S129:S130"/>
    <mergeCell ref="A123:A126"/>
    <mergeCell ref="B123:B126"/>
    <mergeCell ref="C123:C124"/>
    <mergeCell ref="Q123:Q124"/>
    <mergeCell ref="S123:S124"/>
    <mergeCell ref="T123:T124"/>
    <mergeCell ref="C125:C126"/>
    <mergeCell ref="Q125:Q126"/>
    <mergeCell ref="S125:S126"/>
    <mergeCell ref="A119:A122"/>
    <mergeCell ref="B119:B122"/>
    <mergeCell ref="C119:C120"/>
    <mergeCell ref="Q119:Q120"/>
    <mergeCell ref="S119:S120"/>
    <mergeCell ref="T119:T120"/>
    <mergeCell ref="C121:C122"/>
    <mergeCell ref="Q121:Q122"/>
    <mergeCell ref="S121:S122"/>
    <mergeCell ref="T121:T122"/>
    <mergeCell ref="A115:A118"/>
    <mergeCell ref="B115:B118"/>
    <mergeCell ref="C115:C116"/>
    <mergeCell ref="Q115:Q116"/>
    <mergeCell ref="S115:S116"/>
    <mergeCell ref="T115:T116"/>
    <mergeCell ref="C117:C118"/>
    <mergeCell ref="Q117:Q118"/>
    <mergeCell ref="S117:S118"/>
    <mergeCell ref="T117:T118"/>
    <mergeCell ref="A111:A114"/>
    <mergeCell ref="B111:B114"/>
    <mergeCell ref="C111:C112"/>
    <mergeCell ref="Q111:Q112"/>
    <mergeCell ref="S111:S112"/>
    <mergeCell ref="T111:T112"/>
    <mergeCell ref="C113:C114"/>
    <mergeCell ref="Q113:Q114"/>
    <mergeCell ref="S113:S114"/>
    <mergeCell ref="T113:T114"/>
    <mergeCell ref="A107:A110"/>
    <mergeCell ref="B107:B110"/>
    <mergeCell ref="C107:C108"/>
    <mergeCell ref="Q107:Q108"/>
    <mergeCell ref="S107:S108"/>
    <mergeCell ref="T107:T108"/>
    <mergeCell ref="C109:C110"/>
    <mergeCell ref="Q109:Q110"/>
    <mergeCell ref="S109:S110"/>
    <mergeCell ref="T109:T110"/>
    <mergeCell ref="A103:A106"/>
    <mergeCell ref="B103:B106"/>
    <mergeCell ref="C103:C104"/>
    <mergeCell ref="Q103:Q104"/>
    <mergeCell ref="S103:S104"/>
    <mergeCell ref="T103:T104"/>
    <mergeCell ref="C105:C106"/>
    <mergeCell ref="Q105:Q106"/>
    <mergeCell ref="S105:S106"/>
    <mergeCell ref="T105:T106"/>
    <mergeCell ref="A99:A102"/>
    <mergeCell ref="B99:B102"/>
    <mergeCell ref="C99:C100"/>
    <mergeCell ref="Q99:Q100"/>
    <mergeCell ref="S99:S100"/>
    <mergeCell ref="T99:T100"/>
    <mergeCell ref="C101:C102"/>
    <mergeCell ref="Q101:Q102"/>
    <mergeCell ref="S101:S102"/>
    <mergeCell ref="T101:T102"/>
    <mergeCell ref="A95:A98"/>
    <mergeCell ref="B95:B98"/>
    <mergeCell ref="C95:C96"/>
    <mergeCell ref="Q95:Q96"/>
    <mergeCell ref="S95:S96"/>
    <mergeCell ref="T95:T96"/>
    <mergeCell ref="C97:C98"/>
    <mergeCell ref="Q97:Q98"/>
    <mergeCell ref="S97:S98"/>
    <mergeCell ref="T97:T98"/>
    <mergeCell ref="A91:A94"/>
    <mergeCell ref="B91:B94"/>
    <mergeCell ref="C91:C92"/>
    <mergeCell ref="Q91:Q92"/>
    <mergeCell ref="S91:S92"/>
    <mergeCell ref="T91:T92"/>
    <mergeCell ref="C93:C94"/>
    <mergeCell ref="Q93:Q94"/>
    <mergeCell ref="S93:S94"/>
    <mergeCell ref="T93:T94"/>
    <mergeCell ref="A87:A90"/>
    <mergeCell ref="B87:B90"/>
    <mergeCell ref="C87:C88"/>
    <mergeCell ref="Q87:Q88"/>
    <mergeCell ref="S87:S88"/>
    <mergeCell ref="T87:T88"/>
    <mergeCell ref="C89:C90"/>
    <mergeCell ref="Q89:Q90"/>
    <mergeCell ref="S89:S90"/>
    <mergeCell ref="T89:T90"/>
    <mergeCell ref="A83:A86"/>
    <mergeCell ref="B83:B86"/>
    <mergeCell ref="C83:C84"/>
    <mergeCell ref="Q83:Q84"/>
    <mergeCell ref="S83:S84"/>
    <mergeCell ref="T83:T84"/>
    <mergeCell ref="C85:C86"/>
    <mergeCell ref="Q85:Q86"/>
    <mergeCell ref="S85:S86"/>
    <mergeCell ref="T85:T86"/>
    <mergeCell ref="A80:D80"/>
    <mergeCell ref="E80:H80"/>
    <mergeCell ref="I80:P80"/>
    <mergeCell ref="Q80:T80"/>
    <mergeCell ref="A81:A82"/>
    <mergeCell ref="B81:B82"/>
    <mergeCell ref="C81:C82"/>
    <mergeCell ref="D81:D82"/>
    <mergeCell ref="E81:E82"/>
    <mergeCell ref="F81:F82"/>
    <mergeCell ref="S81:T81"/>
    <mergeCell ref="M81:M82"/>
    <mergeCell ref="N81:N82"/>
    <mergeCell ref="O81:O82"/>
    <mergeCell ref="P81:P82"/>
    <mergeCell ref="Q81:Q82"/>
    <mergeCell ref="R81:R82"/>
    <mergeCell ref="G81:G82"/>
    <mergeCell ref="H81:H82"/>
    <mergeCell ref="I81:I82"/>
    <mergeCell ref="J81:J82"/>
    <mergeCell ref="K81:K82"/>
    <mergeCell ref="L81:L82"/>
    <mergeCell ref="A76:C76"/>
    <mergeCell ref="D76:T76"/>
    <mergeCell ref="A77:C77"/>
    <mergeCell ref="D77:T77"/>
    <mergeCell ref="A78:T78"/>
    <mergeCell ref="A79:D79"/>
    <mergeCell ref="E79:H79"/>
    <mergeCell ref="I79:P79"/>
    <mergeCell ref="Q79:T79"/>
    <mergeCell ref="T71:T72"/>
    <mergeCell ref="Q72:R72"/>
    <mergeCell ref="A73:T73"/>
    <mergeCell ref="A74:J74"/>
    <mergeCell ref="K74:T74"/>
    <mergeCell ref="A75:J75"/>
    <mergeCell ref="K75:T75"/>
    <mergeCell ref="T67:T68"/>
    <mergeCell ref="A69:B72"/>
    <mergeCell ref="C69:C70"/>
    <mergeCell ref="Q69:R69"/>
    <mergeCell ref="S69:S70"/>
    <mergeCell ref="T69:T70"/>
    <mergeCell ref="Q70:R70"/>
    <mergeCell ref="C71:C72"/>
    <mergeCell ref="Q71:R71"/>
    <mergeCell ref="S71:S72"/>
    <mergeCell ref="A65:A68"/>
    <mergeCell ref="B65:B68"/>
    <mergeCell ref="C65:C66"/>
    <mergeCell ref="Q65:Q66"/>
    <mergeCell ref="S65:S66"/>
    <mergeCell ref="T65:T66"/>
    <mergeCell ref="C67:C68"/>
    <mergeCell ref="Q67:Q68"/>
    <mergeCell ref="S67:S68"/>
    <mergeCell ref="A61:A64"/>
    <mergeCell ref="B61:B64"/>
    <mergeCell ref="C61:C62"/>
    <mergeCell ref="Q61:Q62"/>
    <mergeCell ref="S61:S62"/>
    <mergeCell ref="T61:T62"/>
    <mergeCell ref="C63:C64"/>
    <mergeCell ref="Q63:Q64"/>
    <mergeCell ref="S63:S64"/>
    <mergeCell ref="T63:T64"/>
    <mergeCell ref="A57:A60"/>
    <mergeCell ref="B57:B60"/>
    <mergeCell ref="C57:C58"/>
    <mergeCell ref="Q57:Q58"/>
    <mergeCell ref="S57:S58"/>
    <mergeCell ref="T57:T58"/>
    <mergeCell ref="C59:C60"/>
    <mergeCell ref="Q59:Q60"/>
    <mergeCell ref="S59:S60"/>
    <mergeCell ref="T59:T60"/>
    <mergeCell ref="A53:A56"/>
    <mergeCell ref="B53:B56"/>
    <mergeCell ref="C53:C54"/>
    <mergeCell ref="Q53:Q54"/>
    <mergeCell ref="S53:S54"/>
    <mergeCell ref="T53:T54"/>
    <mergeCell ref="C55:C56"/>
    <mergeCell ref="Q55:Q56"/>
    <mergeCell ref="S55:S56"/>
    <mergeCell ref="T55:T56"/>
    <mergeCell ref="A49:A52"/>
    <mergeCell ref="B49:B52"/>
    <mergeCell ref="C49:C50"/>
    <mergeCell ref="Q49:Q50"/>
    <mergeCell ref="S49:S50"/>
    <mergeCell ref="T49:T50"/>
    <mergeCell ref="C51:C52"/>
    <mergeCell ref="Q51:Q52"/>
    <mergeCell ref="S51:S52"/>
    <mergeCell ref="T51:T52"/>
    <mergeCell ref="A45:A48"/>
    <mergeCell ref="B45:B48"/>
    <mergeCell ref="C45:C46"/>
    <mergeCell ref="Q45:Q46"/>
    <mergeCell ref="S45:S46"/>
    <mergeCell ref="T45:T46"/>
    <mergeCell ref="C47:C48"/>
    <mergeCell ref="Q47:Q48"/>
    <mergeCell ref="S47:S48"/>
    <mergeCell ref="T47:T48"/>
    <mergeCell ref="A42:D42"/>
    <mergeCell ref="E42:H42"/>
    <mergeCell ref="I42:P42"/>
    <mergeCell ref="Q42:T42"/>
    <mergeCell ref="A43:A44"/>
    <mergeCell ref="B43:B44"/>
    <mergeCell ref="C43:C44"/>
    <mergeCell ref="D43:D44"/>
    <mergeCell ref="E43:E44"/>
    <mergeCell ref="F43:F44"/>
    <mergeCell ref="S43:T43"/>
    <mergeCell ref="M43:M44"/>
    <mergeCell ref="N43:N44"/>
    <mergeCell ref="O43:O44"/>
    <mergeCell ref="P43:P44"/>
    <mergeCell ref="Q43:Q44"/>
    <mergeCell ref="R43:R44"/>
    <mergeCell ref="G43:G44"/>
    <mergeCell ref="H43:H44"/>
    <mergeCell ref="I43:I44"/>
    <mergeCell ref="J43:J44"/>
    <mergeCell ref="K43:K44"/>
    <mergeCell ref="L43:L44"/>
    <mergeCell ref="A38:C38"/>
    <mergeCell ref="D38:T38"/>
    <mergeCell ref="A39:C39"/>
    <mergeCell ref="D39:T39"/>
    <mergeCell ref="A40:T40"/>
    <mergeCell ref="A41:D41"/>
    <mergeCell ref="E41:H41"/>
    <mergeCell ref="I41:P41"/>
    <mergeCell ref="Q41:T41"/>
    <mergeCell ref="A34:T34"/>
    <mergeCell ref="A35:T35"/>
    <mergeCell ref="A36:J36"/>
    <mergeCell ref="K36:T36"/>
    <mergeCell ref="A37:J37"/>
    <mergeCell ref="K37:T37"/>
    <mergeCell ref="A31:T31"/>
    <mergeCell ref="A32:A33"/>
    <mergeCell ref="B32:B33"/>
    <mergeCell ref="Q32:R32"/>
    <mergeCell ref="S32:T33"/>
    <mergeCell ref="Q33:R33"/>
    <mergeCell ref="A27:A28"/>
    <mergeCell ref="B27:B28"/>
    <mergeCell ref="Q27:R27"/>
    <mergeCell ref="S27:T28"/>
    <mergeCell ref="Q28:R28"/>
    <mergeCell ref="A29:B30"/>
    <mergeCell ref="Q29:R29"/>
    <mergeCell ref="S29:T30"/>
    <mergeCell ref="A24:T24"/>
    <mergeCell ref="A25:A26"/>
    <mergeCell ref="B25:B26"/>
    <mergeCell ref="Q25:R25"/>
    <mergeCell ref="S25:T26"/>
    <mergeCell ref="Q26:R26"/>
    <mergeCell ref="A21:T21"/>
    <mergeCell ref="A22:A23"/>
    <mergeCell ref="B22:B23"/>
    <mergeCell ref="Q22:R22"/>
    <mergeCell ref="S22:T23"/>
    <mergeCell ref="Q23:R23"/>
    <mergeCell ref="A17:A18"/>
    <mergeCell ref="B17:B18"/>
    <mergeCell ref="Q17:R17"/>
    <mergeCell ref="S17:T18"/>
    <mergeCell ref="Q18:R18"/>
    <mergeCell ref="A19:A20"/>
    <mergeCell ref="B19:B20"/>
    <mergeCell ref="Q19:R19"/>
    <mergeCell ref="S19:T20"/>
    <mergeCell ref="Q20:R20"/>
    <mergeCell ref="A14:T14"/>
    <mergeCell ref="A15:A16"/>
    <mergeCell ref="B15:B16"/>
    <mergeCell ref="Q15:R15"/>
    <mergeCell ref="S15:T16"/>
    <mergeCell ref="Q16:R16"/>
    <mergeCell ref="M12:M13"/>
    <mergeCell ref="N12:N13"/>
    <mergeCell ref="O12:O13"/>
    <mergeCell ref="P12:P13"/>
    <mergeCell ref="Q12:R13"/>
    <mergeCell ref="S12:T13"/>
    <mergeCell ref="G12:G13"/>
    <mergeCell ref="H12:H13"/>
    <mergeCell ref="I12:I13"/>
    <mergeCell ref="J12:J13"/>
    <mergeCell ref="K12:K13"/>
    <mergeCell ref="L12:L13"/>
    <mergeCell ref="A11:D11"/>
    <mergeCell ref="E11:H11"/>
    <mergeCell ref="I11:P11"/>
    <mergeCell ref="Q11:T11"/>
    <mergeCell ref="A12:A13"/>
    <mergeCell ref="B12:B13"/>
    <mergeCell ref="C12:C13"/>
    <mergeCell ref="D12:D13"/>
    <mergeCell ref="E12:E13"/>
    <mergeCell ref="F12:F13"/>
    <mergeCell ref="A8:C8"/>
    <mergeCell ref="D8:T8"/>
    <mergeCell ref="A9:T9"/>
    <mergeCell ref="A10:D10"/>
    <mergeCell ref="E10:H10"/>
    <mergeCell ref="I10:P10"/>
    <mergeCell ref="Q10:T10"/>
    <mergeCell ref="A2:T2"/>
    <mergeCell ref="A3:T3"/>
    <mergeCell ref="A4:T4"/>
    <mergeCell ref="A5:T5"/>
    <mergeCell ref="A6:T6"/>
    <mergeCell ref="A7:C7"/>
    <mergeCell ref="D7:T7"/>
  </mergeCells>
  <printOptions horizontalCentered="1"/>
  <pageMargins left="0.31496062992125984" right="0.11811023622047245" top="0.35433070866141736" bottom="0.35433070866141736" header="0.31496062992125984" footer="0.31496062992125984"/>
  <pageSetup scale="28" fitToHeight="0" orientation="landscape" r:id="rId1"/>
  <headerFooter>
    <oddFooter>&amp;C&amp;14Programa Operativo Anual 2023. Página &amp;P de &amp;N</oddFooter>
  </headerFooter>
  <rowBreaks count="14" manualBreakCount="14">
    <brk id="33" max="19" man="1"/>
    <brk id="67" max="19" man="1"/>
    <brk id="72" max="19" man="1"/>
    <brk id="102" max="19" man="1"/>
    <brk id="168" max="19" man="1"/>
    <brk id="172" max="19" man="1"/>
    <brk id="174" max="19" man="1"/>
    <brk id="194" max="19" man="1"/>
    <brk id="222" max="19" man="1"/>
    <brk id="238" max="19" man="1"/>
    <brk id="269" max="19" man="1"/>
    <brk id="297" max="19" man="1"/>
    <brk id="331" max="19" man="1"/>
    <brk id="372" max="2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4.7.4 ED</vt:lpstr>
      <vt:lpstr>'4.7.4 ED'!Área_de_impresión</vt:lpstr>
      <vt:lpstr>'4.7.4 ED'!Títulos_a_imprimir</vt:lpstr>
    </vt:vector>
  </TitlesOfParts>
  <Company>CAPAMA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Evaluación del Desempeño</dc:creator>
  <cp:lastModifiedBy>LETICIA</cp:lastModifiedBy>
  <cp:lastPrinted>2023-08-11T19:45:16Z</cp:lastPrinted>
  <dcterms:created xsi:type="dcterms:W3CDTF">2021-12-10T15:20:52Z</dcterms:created>
  <dcterms:modified xsi:type="dcterms:W3CDTF">2024-04-04T15:26:56Z</dcterms:modified>
</cp:coreProperties>
</file>