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 DANIELA\ANEXOS 2020 - POA Y PBR\"/>
    </mc:Choice>
  </mc:AlternateContent>
  <bookViews>
    <workbookView xWindow="0" yWindow="0" windowWidth="28800" windowHeight="12330" tabRatio="592"/>
  </bookViews>
  <sheets>
    <sheet name="PBr 2020" sheetId="25" r:id="rId1"/>
  </sheets>
  <definedNames>
    <definedName name="_xlnm.Print_Area" localSheetId="0">'PBr 2020'!$A$1:$U$573</definedName>
    <definedName name="_xlnm.Print_Titles" localSheetId="0">'PBr 2020'!$1:$3</definedName>
  </definedNames>
  <calcPr calcId="162913"/>
</workbook>
</file>

<file path=xl/calcChain.xml><?xml version="1.0" encoding="utf-8"?>
<calcChain xmlns="http://schemas.openxmlformats.org/spreadsheetml/2006/main">
  <c r="T542" i="25" l="1"/>
  <c r="T541" i="25"/>
  <c r="U541" i="25" s="1"/>
  <c r="T546" i="25"/>
  <c r="T545" i="25"/>
  <c r="T533" i="25"/>
  <c r="T532" i="25"/>
  <c r="U532" i="25" s="1"/>
  <c r="T520" i="25"/>
  <c r="T519" i="25"/>
  <c r="U545" i="25" l="1"/>
  <c r="T368" i="25"/>
  <c r="U368" i="25" s="1"/>
  <c r="T355" i="25"/>
  <c r="T354" i="25"/>
  <c r="U354" i="25" s="1"/>
  <c r="T342" i="25"/>
  <c r="G342" i="25"/>
  <c r="T341" i="25"/>
  <c r="U341" i="25" s="1"/>
  <c r="G341" i="25"/>
  <c r="T338" i="25"/>
  <c r="G338" i="25"/>
  <c r="T337" i="25"/>
  <c r="U337" i="25" s="1"/>
  <c r="G337" i="25"/>
  <c r="S329" i="25"/>
  <c r="R329" i="25"/>
  <c r="Q329" i="25"/>
  <c r="P329" i="25"/>
  <c r="O329" i="25"/>
  <c r="M329" i="25"/>
  <c r="L329" i="25"/>
  <c r="K329" i="25"/>
  <c r="J329" i="25"/>
  <c r="I329" i="25"/>
  <c r="H329" i="25"/>
  <c r="G328" i="25"/>
  <c r="T312" i="25"/>
  <c r="T311" i="25"/>
  <c r="T316" i="25"/>
  <c r="T315" i="25"/>
  <c r="G311" i="25"/>
  <c r="T302" i="25"/>
  <c r="T303" i="25"/>
  <c r="U302" i="25" l="1"/>
  <c r="U311" i="25"/>
  <c r="T329" i="25"/>
  <c r="U328" i="25" s="1"/>
  <c r="G329" i="25"/>
  <c r="T237" i="25" l="1"/>
  <c r="T233" i="25"/>
  <c r="T238" i="25"/>
  <c r="U237" i="25" s="1"/>
  <c r="T225" i="25"/>
  <c r="T224" i="25"/>
  <c r="U220" i="25"/>
  <c r="T208" i="25"/>
  <c r="T207" i="25"/>
  <c r="T211" i="25"/>
  <c r="T212" i="25"/>
  <c r="U211" i="25" l="1"/>
  <c r="T46" i="25"/>
  <c r="S144" i="25" l="1"/>
  <c r="S140" i="25" s="1"/>
  <c r="S139" i="25" s="1"/>
  <c r="R144" i="25"/>
  <c r="R140" i="25" s="1"/>
  <c r="R139" i="25" s="1"/>
  <c r="Q144" i="25"/>
  <c r="Q140" i="25" s="1"/>
  <c r="Q139" i="25" s="1"/>
  <c r="P144" i="25"/>
  <c r="P140" i="25" s="1"/>
  <c r="P139" i="25" s="1"/>
  <c r="O144" i="25"/>
  <c r="O140" i="25" s="1"/>
  <c r="O139" i="25" s="1"/>
  <c r="N144" i="25"/>
  <c r="N140" i="25" s="1"/>
  <c r="N139" i="25" s="1"/>
  <c r="M144" i="25"/>
  <c r="M140" i="25" s="1"/>
  <c r="M139" i="25" s="1"/>
  <c r="L144" i="25"/>
  <c r="L140" i="25" s="1"/>
  <c r="L139" i="25" s="1"/>
  <c r="K144" i="25"/>
  <c r="K140" i="25" s="1"/>
  <c r="K139" i="25" s="1"/>
  <c r="J144" i="25"/>
  <c r="J140" i="25" s="1"/>
  <c r="J139" i="25" s="1"/>
  <c r="I144" i="25"/>
  <c r="I140" i="25" s="1"/>
  <c r="H144" i="25"/>
  <c r="S143" i="25"/>
  <c r="R143" i="25"/>
  <c r="Q143" i="25"/>
  <c r="P143" i="25"/>
  <c r="O143" i="25"/>
  <c r="N143" i="25"/>
  <c r="M143" i="25"/>
  <c r="L143" i="25"/>
  <c r="K143" i="25"/>
  <c r="J143" i="25"/>
  <c r="I143" i="25"/>
  <c r="H143" i="25"/>
  <c r="T131" i="25"/>
  <c r="G131" i="25" s="1"/>
  <c r="T130" i="25"/>
  <c r="G130" i="25" s="1"/>
  <c r="T127" i="25"/>
  <c r="G127" i="25" s="1"/>
  <c r="T126" i="25"/>
  <c r="T118" i="25"/>
  <c r="T117" i="25"/>
  <c r="G117" i="25" s="1"/>
  <c r="T114" i="25"/>
  <c r="T113" i="25"/>
  <c r="T143" i="25" l="1"/>
  <c r="G143" i="25" s="1"/>
  <c r="T144" i="25"/>
  <c r="G144" i="25" s="1"/>
  <c r="H140" i="25"/>
  <c r="I139" i="25"/>
  <c r="T140" i="25" l="1"/>
  <c r="T139" i="25" s="1"/>
  <c r="U139" i="25" s="1"/>
  <c r="H139" i="25" s="1"/>
  <c r="P58" i="25"/>
  <c r="O58" i="25"/>
  <c r="N58" i="25"/>
  <c r="G46" i="25"/>
  <c r="G45" i="25"/>
  <c r="T552" i="25"/>
  <c r="T553" i="25"/>
  <c r="T554" i="25"/>
  <c r="T555" i="25"/>
  <c r="T556" i="25"/>
  <c r="T557" i="25"/>
  <c r="T558" i="25"/>
  <c r="T551" i="25"/>
  <c r="T491" i="25"/>
  <c r="T489" i="25"/>
  <c r="T490" i="25"/>
  <c r="T488" i="25"/>
  <c r="T487" i="25"/>
  <c r="T482" i="25"/>
  <c r="T483" i="25"/>
  <c r="T484" i="25"/>
  <c r="T485" i="25"/>
  <c r="T486" i="25"/>
  <c r="T478" i="25"/>
  <c r="T477" i="25"/>
  <c r="T479" i="25"/>
  <c r="T471" i="25"/>
  <c r="T472" i="25"/>
  <c r="T473" i="25"/>
  <c r="T474" i="25"/>
  <c r="T475" i="25"/>
  <c r="T476" i="25"/>
  <c r="T480" i="25"/>
  <c r="T481" i="25"/>
  <c r="T470" i="25"/>
  <c r="T393" i="25"/>
  <c r="T394" i="25"/>
  <c r="T395" i="25"/>
  <c r="T385" i="25"/>
  <c r="T389" i="25"/>
  <c r="T390" i="25"/>
  <c r="T391" i="25"/>
  <c r="T392" i="25"/>
  <c r="T383" i="25"/>
  <c r="T382" i="25"/>
  <c r="T384" i="25"/>
  <c r="T386" i="25"/>
  <c r="T387" i="25"/>
  <c r="T381" i="25"/>
  <c r="T380" i="25"/>
  <c r="T379" i="25"/>
  <c r="T375" i="25"/>
  <c r="T376" i="25"/>
  <c r="T377" i="25"/>
  <c r="T378" i="25"/>
  <c r="T374" i="25"/>
  <c r="T272" i="25"/>
  <c r="T271" i="25"/>
  <c r="T270" i="25"/>
  <c r="T261" i="25"/>
  <c r="T256" i="25"/>
  <c r="T255" i="25"/>
  <c r="T254" i="25"/>
  <c r="T252" i="25"/>
  <c r="T244" i="25" l="1"/>
  <c r="T41" i="25" l="1"/>
  <c r="T64" i="25"/>
  <c r="T157" i="25"/>
  <c r="S58" i="25"/>
  <c r="R58" i="25"/>
  <c r="Q58" i="25"/>
  <c r="Q59" i="25"/>
  <c r="O55" i="25"/>
  <c r="O54" i="25" s="1"/>
  <c r="T85" i="25" l="1"/>
  <c r="T86" i="25"/>
  <c r="T82" i="25"/>
  <c r="T75" i="25"/>
  <c r="T65" i="25"/>
  <c r="U64" i="25" s="1"/>
  <c r="U85" i="25" l="1"/>
  <c r="F303" i="25"/>
  <c r="F302" i="25"/>
  <c r="U394" i="25" l="1"/>
  <c r="U392" i="25"/>
  <c r="U390" i="25"/>
  <c r="U388" i="25"/>
  <c r="U386" i="25"/>
  <c r="U384" i="25"/>
  <c r="U382" i="25"/>
  <c r="U380" i="25"/>
  <c r="U378" i="25"/>
  <c r="U376" i="25"/>
  <c r="U374" i="25"/>
  <c r="U490" i="25"/>
  <c r="U488" i="25"/>
  <c r="U486" i="25"/>
  <c r="U484" i="25"/>
  <c r="U482" i="25"/>
  <c r="U480" i="25"/>
  <c r="U478" i="25"/>
  <c r="U476" i="25"/>
  <c r="U474" i="25"/>
  <c r="U472" i="25"/>
  <c r="U470" i="25"/>
  <c r="T234" i="25" l="1"/>
  <c r="U233" i="25" s="1"/>
  <c r="U224" i="25"/>
  <c r="U207" i="25"/>
  <c r="T243" i="25"/>
  <c r="T245" i="25"/>
  <c r="T246" i="25"/>
  <c r="T247" i="25"/>
  <c r="T248" i="25"/>
  <c r="T249" i="25"/>
  <c r="T250" i="25"/>
  <c r="T251" i="25"/>
  <c r="U251" i="25" s="1"/>
  <c r="T253" i="25"/>
  <c r="U255" i="25"/>
  <c r="T257" i="25"/>
  <c r="T258" i="25"/>
  <c r="T259" i="25"/>
  <c r="T260" i="25"/>
  <c r="T262" i="25"/>
  <c r="U261" i="25" s="1"/>
  <c r="T263" i="25"/>
  <c r="T264" i="25"/>
  <c r="T265" i="25"/>
  <c r="T266" i="25"/>
  <c r="T267" i="25"/>
  <c r="T268" i="25"/>
  <c r="T269" i="25"/>
  <c r="T273" i="25"/>
  <c r="T274" i="25"/>
  <c r="U245" i="25" l="1"/>
  <c r="U273" i="25"/>
  <c r="U271" i="25"/>
  <c r="U269" i="25"/>
  <c r="U267" i="25"/>
  <c r="U265" i="25"/>
  <c r="U263" i="25"/>
  <c r="U259" i="25"/>
  <c r="U257" i="25"/>
  <c r="U253" i="25"/>
  <c r="U249" i="25"/>
  <c r="U247" i="25"/>
  <c r="U243" i="25"/>
  <c r="C144" i="25"/>
  <c r="B144" i="25"/>
  <c r="C143" i="25"/>
  <c r="B143" i="25"/>
  <c r="C131" i="25"/>
  <c r="B131" i="25"/>
  <c r="C130" i="25"/>
  <c r="B130" i="25"/>
  <c r="U130" i="25" l="1"/>
  <c r="M58" i="25"/>
  <c r="L58" i="25"/>
  <c r="K58" i="25"/>
  <c r="J58" i="25"/>
  <c r="I58" i="25"/>
  <c r="H58" i="25"/>
  <c r="S59" i="25"/>
  <c r="R59" i="25"/>
  <c r="P59" i="25"/>
  <c r="O59" i="25"/>
  <c r="N59" i="25"/>
  <c r="M59" i="25"/>
  <c r="L59" i="25"/>
  <c r="K59" i="25"/>
  <c r="J59" i="25"/>
  <c r="I59" i="25"/>
  <c r="H59" i="25"/>
  <c r="T58" i="25" l="1"/>
  <c r="U143" i="25"/>
  <c r="T59" i="25"/>
  <c r="G59" i="25" s="1"/>
  <c r="U58" i="25" l="1"/>
  <c r="G58" i="25"/>
  <c r="T180" i="25" l="1"/>
  <c r="T179" i="25"/>
  <c r="T178" i="25"/>
  <c r="T177" i="25"/>
  <c r="T176" i="25"/>
  <c r="T175" i="25"/>
  <c r="T174" i="25"/>
  <c r="T173" i="25"/>
  <c r="T172" i="25"/>
  <c r="T171" i="25"/>
  <c r="T170" i="25"/>
  <c r="T169" i="25"/>
  <c r="T168" i="25"/>
  <c r="T167" i="25"/>
  <c r="T166" i="25"/>
  <c r="T165" i="25"/>
  <c r="T164" i="25"/>
  <c r="T163" i="25"/>
  <c r="T162" i="25"/>
  <c r="T161" i="25"/>
  <c r="T160" i="25"/>
  <c r="T159" i="25"/>
  <c r="T158" i="25"/>
  <c r="T156" i="25"/>
  <c r="T155" i="25"/>
  <c r="T154" i="25"/>
  <c r="T153" i="25"/>
  <c r="T152" i="25"/>
  <c r="T151" i="25"/>
  <c r="T150" i="25"/>
  <c r="T149" i="25"/>
  <c r="F139" i="25"/>
  <c r="F118" i="25"/>
  <c r="C118" i="25"/>
  <c r="B118" i="25"/>
  <c r="F117" i="25"/>
  <c r="C117" i="25"/>
  <c r="B117" i="25"/>
  <c r="F114" i="25"/>
  <c r="U113" i="25"/>
  <c r="F113" i="25"/>
  <c r="U126" i="25" l="1"/>
  <c r="F140" i="25"/>
  <c r="F144" i="25"/>
  <c r="F143" i="25"/>
  <c r="U151" i="25"/>
  <c r="U159" i="25"/>
  <c r="U167" i="25"/>
  <c r="U175" i="25"/>
  <c r="U155" i="25"/>
  <c r="U171" i="25"/>
  <c r="U169" i="25"/>
  <c r="U117" i="25"/>
  <c r="U157" i="25"/>
  <c r="U173" i="25"/>
  <c r="U153" i="25"/>
  <c r="U161" i="25"/>
  <c r="U177" i="25"/>
  <c r="U149" i="25"/>
  <c r="U163" i="25"/>
  <c r="U165" i="25"/>
  <c r="U179" i="25"/>
  <c r="G140" i="25"/>
  <c r="S55" i="25"/>
  <c r="S54" i="25" s="1"/>
  <c r="R55" i="25"/>
  <c r="R54" i="25" s="1"/>
  <c r="Q55" i="25"/>
  <c r="Q54" i="25" s="1"/>
  <c r="P55" i="25"/>
  <c r="P54" i="25" s="1"/>
  <c r="N55" i="25"/>
  <c r="N54" i="25" s="1"/>
  <c r="M55" i="25"/>
  <c r="M54" i="25" s="1"/>
  <c r="L55" i="25"/>
  <c r="L54" i="25" s="1"/>
  <c r="K55" i="25"/>
  <c r="K54" i="25" s="1"/>
  <c r="J55" i="25"/>
  <c r="J54" i="25" s="1"/>
  <c r="I55" i="25"/>
  <c r="I54" i="25" s="1"/>
  <c r="H55" i="25"/>
  <c r="H54" i="25" s="1"/>
  <c r="T54" i="25" l="1"/>
  <c r="G139" i="25"/>
  <c r="T84" i="25"/>
  <c r="T83" i="25"/>
  <c r="T81" i="25"/>
  <c r="T80" i="25"/>
  <c r="T79" i="25"/>
  <c r="T78" i="25"/>
  <c r="T77" i="25"/>
  <c r="T76" i="25"/>
  <c r="T74" i="25"/>
  <c r="T73" i="25"/>
  <c r="T71" i="25"/>
  <c r="T70" i="25"/>
  <c r="T69" i="25"/>
  <c r="T68" i="25"/>
  <c r="T67" i="25"/>
  <c r="T66" i="25"/>
  <c r="T55" i="25"/>
  <c r="G55" i="25" s="1"/>
  <c r="C46" i="25"/>
  <c r="B46" i="25"/>
  <c r="T45" i="25"/>
  <c r="C45" i="25"/>
  <c r="B45" i="25"/>
  <c r="T42" i="25"/>
  <c r="G42" i="25"/>
  <c r="G41" i="25"/>
  <c r="T34" i="25"/>
  <c r="G34" i="25"/>
  <c r="B34" i="25"/>
  <c r="T33" i="25"/>
  <c r="G33" i="25"/>
  <c r="F33" i="25"/>
  <c r="F34" i="25" s="1"/>
  <c r="B33" i="25"/>
  <c r="T29" i="25"/>
  <c r="G29" i="25"/>
  <c r="T28" i="25"/>
  <c r="G28" i="25"/>
  <c r="F28" i="25"/>
  <c r="F29" i="25" s="1"/>
  <c r="U70" i="25" l="1"/>
  <c r="U33" i="25"/>
  <c r="U81" i="25"/>
  <c r="U79" i="25"/>
  <c r="U66" i="25"/>
  <c r="U75" i="25"/>
  <c r="U41" i="25"/>
  <c r="U28" i="25"/>
  <c r="U45" i="25"/>
  <c r="U68" i="25"/>
  <c r="U83" i="25"/>
  <c r="U77" i="25"/>
  <c r="U73" i="25"/>
  <c r="U54" i="25"/>
  <c r="G54" i="25"/>
</calcChain>
</file>

<file path=xl/comments1.xml><?xml version="1.0" encoding="utf-8"?>
<comments xmlns="http://schemas.openxmlformats.org/spreadsheetml/2006/main">
  <authors>
    <author>ceballos</author>
  </authors>
  <commentList>
    <comment ref="G364" authorId="0" shapeId="0">
      <text>
        <r>
          <rPr>
            <b/>
            <sz val="9"/>
            <color indexed="81"/>
            <rFont val="Tahoma"/>
            <family val="2"/>
          </rPr>
          <t>Esto debe coincidir con el de abajo (realizado), porque no estamos midiendo la variación 2017, sino la 2018</t>
        </r>
      </text>
    </comment>
  </commentList>
</comments>
</file>

<file path=xl/sharedStrings.xml><?xml version="1.0" encoding="utf-8"?>
<sst xmlns="http://schemas.openxmlformats.org/spreadsheetml/2006/main" count="1928" uniqueCount="387">
  <si>
    <t>Actividades</t>
  </si>
  <si>
    <t>Obras</t>
  </si>
  <si>
    <t>Eficacia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</si>
  <si>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</si>
  <si>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</si>
  <si>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</si>
  <si>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</si>
  <si>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</si>
  <si>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</si>
  <si>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</si>
  <si>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</si>
  <si>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</si>
  <si>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</si>
  <si>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</si>
  <si>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</si>
  <si>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Unidad de Medida</t>
  </si>
  <si>
    <t>Actividad</t>
  </si>
  <si>
    <t>Subfunción</t>
  </si>
  <si>
    <t>Función</t>
  </si>
  <si>
    <t>Finalidad</t>
  </si>
  <si>
    <t>Clasificación Funcional</t>
  </si>
  <si>
    <t>Presupuestos de Obra</t>
  </si>
  <si>
    <t>Proyectos Ejecutivos</t>
  </si>
  <si>
    <t>Elaboración de Proyectos Ejecutivos de Agua Potable, Alcantarillado y Saneamiento</t>
  </si>
  <si>
    <t>Agua potable y alcantarillado</t>
  </si>
  <si>
    <t>Abastecimiento de agua potable</t>
  </si>
  <si>
    <t>Vivienda y servicios a la comunidad</t>
  </si>
  <si>
    <t>Desarrollo Social</t>
  </si>
  <si>
    <t>Dirección Técnica</t>
  </si>
  <si>
    <t>Servicios</t>
  </si>
  <si>
    <t>Acciones</t>
  </si>
  <si>
    <t>Dirección de Gestión Ciudadana</t>
  </si>
  <si>
    <t>Vivienda y Servicios a la Comunidad</t>
  </si>
  <si>
    <t>Abastecimiento de Agua Potable</t>
  </si>
  <si>
    <t>Agua Potable y Alcantarillado</t>
  </si>
  <si>
    <t>Estados Financieros</t>
  </si>
  <si>
    <t>Reportes</t>
  </si>
  <si>
    <t>Porcentaje</t>
  </si>
  <si>
    <t>Programado</t>
  </si>
  <si>
    <t>Realizado</t>
  </si>
  <si>
    <t>Concepto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</si>
  <si>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</t>
  </si>
  <si>
    <t>Elaboración de acciones de rehabilitación de infraestructura hidrosanitaria</t>
  </si>
  <si>
    <t>Balances</t>
  </si>
  <si>
    <t>Eje1. Municipio con Gobernabilidad y Empoderamiento Ciudadano</t>
  </si>
  <si>
    <t>Ejecución de obras públicas</t>
  </si>
  <si>
    <t>Comisión de Agua Potable y Alcantarillado del Municipio de Acapulco</t>
  </si>
  <si>
    <t>Unidad responsable</t>
  </si>
  <si>
    <t>Dirección Comercial</t>
  </si>
  <si>
    <t>Programa Resupuestario</t>
  </si>
  <si>
    <t xml:space="preserve">Mejora en la Facturación y Recaudación. </t>
  </si>
  <si>
    <t>Clave Presupuestal</t>
  </si>
  <si>
    <t>51013-1-2.1-DC-E-2.2.3-1.14</t>
  </si>
  <si>
    <t>Género Contable desagregado hasta el nivel de cuenta contable</t>
  </si>
  <si>
    <t>51131-51013-000-000-000</t>
  </si>
  <si>
    <t>Alineación al Plan de Desarrollo Estatal</t>
  </si>
  <si>
    <t>VII.- Guerrero Socialmente Comprometido. Garantizarque todas las familias cuenten con vivienda digna y servicios básicos</t>
  </si>
  <si>
    <t>Alineación al Plan Municipal de Desarrollo</t>
  </si>
  <si>
    <t>Objetivo</t>
  </si>
  <si>
    <t>Resumen Narrativo (FIN)</t>
  </si>
  <si>
    <t>Contribuir al incremento de la recaudación, mediante campañas comerciales de invitación al pago y contratación de nuevos usuarios para fortalecer las finanzas del Organismo.</t>
  </si>
  <si>
    <t>Método de Cálculo</t>
  </si>
  <si>
    <t>Nombre del indicador</t>
  </si>
  <si>
    <t>Dimensión</t>
  </si>
  <si>
    <t>Tipo de indicador</t>
  </si>
  <si>
    <t>Frecuencia de medición</t>
  </si>
  <si>
    <t>Meta</t>
  </si>
  <si>
    <t>(RT2020/FT2020)*100</t>
  </si>
  <si>
    <t>80% de eficiencia en relaciòn a la recaudación.</t>
  </si>
  <si>
    <t>Variables</t>
  </si>
  <si>
    <t>Nombre</t>
  </si>
  <si>
    <t>Oct.</t>
  </si>
  <si>
    <t>Total</t>
  </si>
  <si>
    <t>Porcentaje de cumplimiento</t>
  </si>
  <si>
    <t>RT2020</t>
  </si>
  <si>
    <t>Recaudación total 2020</t>
  </si>
  <si>
    <t>FT2020</t>
  </si>
  <si>
    <t>Facturación total 2020</t>
  </si>
  <si>
    <t>Resumen Narrativo (PROPÓSITO)</t>
  </si>
  <si>
    <t>La CAPAMA fortalece sus sistemas de recaudación.</t>
  </si>
  <si>
    <t>(RS2020 / RS2019) - 1*100</t>
  </si>
  <si>
    <t>Recaudación por Servicios</t>
  </si>
  <si>
    <t>RS2020</t>
  </si>
  <si>
    <t>Recaudación por Servicios 2020</t>
  </si>
  <si>
    <t>RS2019</t>
  </si>
  <si>
    <t>Recaudación por Servicios 2019</t>
  </si>
  <si>
    <t>Resumen Narrativo (COMPONENTE 1)</t>
  </si>
  <si>
    <t>Implementación de acciones tendientes al aumento en la recaudación, micromedición, padrón de usuarios, facturación y campañas comerciales que fomenten el pago.</t>
  </si>
  <si>
    <t>( NER/NEP ) * 100</t>
  </si>
  <si>
    <t>Porcentaje de cumplimiento en las estrategias comerciales programadas</t>
  </si>
  <si>
    <t>NER</t>
  </si>
  <si>
    <t>NEP</t>
  </si>
  <si>
    <t>ACTIVIDADES</t>
  </si>
  <si>
    <t>Compo-
nentes</t>
  </si>
  <si>
    <t>Componente 1</t>
  </si>
  <si>
    <t>Ente Fiscalizable</t>
  </si>
  <si>
    <t>Programa Presupuestario</t>
  </si>
  <si>
    <t>Fomentar acciones para el desarrollo de una nueva cultura del agua.</t>
  </si>
  <si>
    <t>VII.- Guerrero Socialmente Comprometido. Garantizar que todas las familias cuenten con vivienda digna y servicios básicos</t>
  </si>
  <si>
    <t xml:space="preserve">Solicitudes Atendidas de los servicios/ Solicitudes captadas de los Servicios </t>
  </si>
  <si>
    <t>Gestión</t>
  </si>
  <si>
    <t>Mensual</t>
  </si>
  <si>
    <t>AA</t>
  </si>
  <si>
    <t>Acciones Atendidas</t>
  </si>
  <si>
    <t>AC</t>
  </si>
  <si>
    <t>Acciones Captadas</t>
  </si>
  <si>
    <t>Porcentaje de usuarios que se consideran satisfechos con la atención de los servicios.</t>
  </si>
  <si>
    <t>Encuestas</t>
  </si>
  <si>
    <t>Número de Acciones realizadas</t>
  </si>
  <si>
    <t>Número de acciones programadas</t>
  </si>
  <si>
    <t>Componentes</t>
  </si>
  <si>
    <t>Dirección de Operación</t>
  </si>
  <si>
    <t>Acciones para eficientar servicos hidrosanitarios, asi como mejoramiento de la infraestructura civil.</t>
  </si>
  <si>
    <t>CA2019+CS2019</t>
  </si>
  <si>
    <t>Resumen Narrativo (COMPONENTE 2)</t>
  </si>
  <si>
    <t>Promedio Programado</t>
  </si>
  <si>
    <t>habitantes</t>
  </si>
  <si>
    <t>Resumen Narrativo (COMPONENTE 3)</t>
  </si>
  <si>
    <t>Resumen Narrativo (COMPONENTE 4)</t>
  </si>
  <si>
    <t>m3</t>
  </si>
  <si>
    <t>Componente 2</t>
  </si>
  <si>
    <t>Componente 3</t>
  </si>
  <si>
    <t>Metros lineales</t>
  </si>
  <si>
    <t>Monitoreos</t>
  </si>
  <si>
    <t>Componente 4</t>
  </si>
  <si>
    <t>Dirección de Finanzas</t>
  </si>
  <si>
    <t>Fortalecimiento de las Finanzas de la CAPAMA.</t>
  </si>
  <si>
    <t>51013-1-2.1-DF-E-2.2.3-1.14</t>
  </si>
  <si>
    <t>50000-51013-000-000-000</t>
  </si>
  <si>
    <t>(OEOCA/OEOCREA-1)*100</t>
  </si>
  <si>
    <t>Observaciones</t>
  </si>
  <si>
    <t>Estratégico</t>
  </si>
  <si>
    <t>Anual</t>
  </si>
  <si>
    <t>-12 % en relacion al año anterior</t>
  </si>
  <si>
    <t>OEOCA</t>
  </si>
  <si>
    <t xml:space="preserve">Observaciones Emitidas por los Órganos de Control en el Ejercicio Actual </t>
  </si>
  <si>
    <t>OEOCREA</t>
  </si>
  <si>
    <t>Observaciones Emitidas por los Órganos de Control Realizadas en el Ejercicio Anteriore</t>
  </si>
  <si>
    <t>(EFPASC/EFPPSC)*100</t>
  </si>
  <si>
    <t>Porcentaje de Estados financieros y presupuestarios programados presentar para Aprobaciòn en Sesión de Consejo de Administración.</t>
  </si>
  <si>
    <t>Trimestral</t>
  </si>
  <si>
    <t>100% de lo programado</t>
  </si>
  <si>
    <t>EFPASC</t>
  </si>
  <si>
    <t>Estados Financieros y Presupuestarios Presentados para Aprobación en Sesión de Consejo</t>
  </si>
  <si>
    <t>Acta de Consejo</t>
  </si>
  <si>
    <t>EFPPSC</t>
  </si>
  <si>
    <t>Estados Financieros y Presupuestarios Programados Presentar para Aprobación en Sesión de Consejo</t>
  </si>
  <si>
    <t>(NAAR/TAAI) * 100</t>
  </si>
  <si>
    <t>(Número de Acciones y actividades Realizadas para el Fortalecimiento de las Finanzas y Rendicion de Cuentas / Total de Acciones y Actividades Programadas para el Fortalecimiento de las Finanzas y Rendicion de Cuentas) * 100</t>
  </si>
  <si>
    <t>100% de las actividades programadas</t>
  </si>
  <si>
    <t>NAAR</t>
  </si>
  <si>
    <t>Número de Acciones y Actividades Realizadas para el Fortalecimiento de las Finanzas y Rendición de Cuentas</t>
  </si>
  <si>
    <t>TAAP</t>
  </si>
  <si>
    <t>Total de Acciones y Actividades Programadas para el Fortalecimiento de las Finanzas y Rendición de Cuentas</t>
  </si>
  <si>
    <t>Programa presupuestario</t>
  </si>
  <si>
    <t>Planeación, contratación y ejecución de obra pública.</t>
  </si>
  <si>
    <t>51013-1-2.1-DT-E-2.2.3-1.14</t>
  </si>
  <si>
    <t>Contribuir mediante acciones a corto, mediano y largo plazo, a través de la gestión de recursos interinstitucionales para la ampliación y mejora de la infraestructura, que permitan eficientar los servicios de agua y alcantarillado.</t>
  </si>
  <si>
    <t>(IROGR/TIRP) * 100</t>
  </si>
  <si>
    <t>Porcentaje de recursos gestionados y aplicados a obras y/o acciones de agua, alcantarillado y saneamiento</t>
  </si>
  <si>
    <t>MDP</t>
  </si>
  <si>
    <t>Gestion</t>
  </si>
  <si>
    <t>IROGR</t>
  </si>
  <si>
    <t>Importe de Recursos Obtenidos por las Gestiones Realizadas</t>
  </si>
  <si>
    <t>TIRP</t>
  </si>
  <si>
    <t>Total de Importe de Recursos Programados</t>
  </si>
  <si>
    <t>Ampliar la infraestructura de agua, alcantarillado sanitario y saneamiento, para eficientar el servicio, disminuyendo sustantivamente los rezagos y enfrentando la demanda creciente.</t>
  </si>
  <si>
    <t>(MLIAPA / MLP) * 100</t>
  </si>
  <si>
    <t>Porcentaje de cumplimeinto de ampliación de Metros lineales de infraestructura nueva de la red de agua potable y alcantarillado</t>
  </si>
  <si>
    <t>ML</t>
  </si>
  <si>
    <t>MLIAPA</t>
  </si>
  <si>
    <t xml:space="preserve">Metros lineales Instalados de la red de Agua Potable y Alcantarillado </t>
  </si>
  <si>
    <t>MLP</t>
  </si>
  <si>
    <t>Metros Lineales Proyectados</t>
  </si>
  <si>
    <t>(NOC / NOG) * 100</t>
  </si>
  <si>
    <t>Porcentaje de cumplimiento de la obra pública gestionada</t>
  </si>
  <si>
    <t xml:space="preserve">OBRAS </t>
  </si>
  <si>
    <t xml:space="preserve"> Programado</t>
  </si>
  <si>
    <t>NOC</t>
  </si>
  <si>
    <t>Número de Obras Concluidas</t>
  </si>
  <si>
    <t>NOG</t>
  </si>
  <si>
    <t>Número de Obras Gestionadas</t>
  </si>
  <si>
    <t xml:space="preserve">    Realizado</t>
  </si>
  <si>
    <t>Muy</t>
  </si>
  <si>
    <t>Ago.</t>
  </si>
  <si>
    <t xml:space="preserve">Realizar las actividades de gestión de recursos y planeaciones técnicas para atender la demanda ciudadana, mejorando el servicio que brinda la CAPAMA. </t>
  </si>
  <si>
    <t>Elaboración de Presupuestos de los Proyectos Ejecutivos e Agua Potable, Alcantarillado y Saneamiento</t>
  </si>
  <si>
    <t>Supervisión fisica y evaluación de las obras públicas o actividades derivadas de la demanda social</t>
  </si>
  <si>
    <t>Administración, participacion y ejecución de actividades en los programas de obras y acciones que ejecuta el organismo con diferentes fuentes de recursos</t>
  </si>
  <si>
    <t xml:space="preserve">Recorridos y asistencia técnica dar atencion a la demanda ciudadana derivada de reuniones, recorridos técnicos y mesas de trabajo en la Subdireción de Construcción de la Direción Técnica </t>
  </si>
  <si>
    <t>Trámite de títulos de Concesión y aforos en plantas de tratamiento</t>
  </si>
  <si>
    <t>Elaboración de diagnóstico hidráulico del sistema para mejorar el servicio que brinda a la población la CAPAMA.</t>
  </si>
  <si>
    <t>Dirección General</t>
  </si>
  <si>
    <t>Planear, operar, dirigir, tramitar y resolver los asuntos de la CAPAMA.</t>
  </si>
  <si>
    <t>51013-1-2.1-DG-E-2.2.3-1.14</t>
  </si>
  <si>
    <t>Contribuir a la mejora en los procesos de facturación, atención y recaudación para elevar el nivel de eficacia y eficiencia de operación así como el ejercicio del gasto de manera responsable, bajo los criterios de legalidad, honestidad, austeridad, transparencia.</t>
  </si>
  <si>
    <t>(NAR) / (TAP) *100</t>
  </si>
  <si>
    <t xml:space="preserve">Porcentaje de acciones y actividades implementadas para eficientar los procesos y la gestión </t>
  </si>
  <si>
    <t>NAR</t>
  </si>
  <si>
    <t>Número de acciones y actividades realizadas para el fortalecimiento de los procesos de operación y ejercicio del gasto del organismo</t>
  </si>
  <si>
    <t>TAP</t>
  </si>
  <si>
    <t>Total de acciones y actividades programadas para el fortalecimiento  de los procesos de operación y ejercicio del gasto del organismo</t>
  </si>
  <si>
    <t>(VNSAPI / VPNAP) * 100</t>
  </si>
  <si>
    <t>Porcentaje de cumplimiento en el servicio de agua potable a nuevas viviendas.</t>
  </si>
  <si>
    <t>Viviendas</t>
  </si>
  <si>
    <t>VPNAP</t>
  </si>
  <si>
    <t>Viviendas programadas con nuevo servicio de agua potable</t>
  </si>
  <si>
    <t>VNSAPI</t>
  </si>
  <si>
    <t>Viviendas con nuevo servicio de agua potable instalado</t>
  </si>
  <si>
    <t>Procesos y actividades de la CAPAMA eficientados para un mejor servicio de agua potable y alcantarillado a la ciudadanía</t>
  </si>
  <si>
    <t>(EF)*(EC)</t>
  </si>
  <si>
    <t>Eficiencia</t>
  </si>
  <si>
    <t>Total
(prom)</t>
  </si>
  <si>
    <t>Diseñar, ejecutar, supervisar y presentar las acciones de la Dirección General de la CAPAMA, ante los medios públicos y los órganos de control interno.</t>
  </si>
  <si>
    <t>Información pública</t>
  </si>
  <si>
    <t>Agendar semanalmente reuniones de trabajo para coordinar las áreas operativas y administrativas</t>
  </si>
  <si>
    <t>Agenda</t>
  </si>
  <si>
    <t>Atender de manera eficaz las quejas y denuncias presentadas, así como los  asuntos turnados por la Dirección General.</t>
  </si>
  <si>
    <t>Asuntos</t>
  </si>
  <si>
    <t>Supervisar los procesos de las obras a cargo de la Dirección de Operación y control del uso de los materiales.</t>
  </si>
  <si>
    <t>Efectuar revisiones a las operaciones de las unidades administrativas del organismo.</t>
  </si>
  <si>
    <t>Revisión</t>
  </si>
  <si>
    <t>Monitoreo de medios impresos para atención a problemáticas de la ciudadanía en agua potable, alcantarillado y bacheo.</t>
  </si>
  <si>
    <t>Síntesis informativa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</si>
  <si>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</si>
  <si>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Asuntos jurídicos</t>
  </si>
  <si>
    <t>Modernizar las comunicaciones y equipos de cómputo del organismo</t>
  </si>
  <si>
    <t xml:space="preserve">Moderni-
zaciones </t>
  </si>
  <si>
    <t>Atender y controlar el acceso a los sistemas informáticos</t>
  </si>
  <si>
    <t>Accesos</t>
  </si>
  <si>
    <t>Vigilar la operación y mantenimiento preventivo de los sistemas de información</t>
  </si>
  <si>
    <t>Manteni-
mientos</t>
  </si>
  <si>
    <t>Mantenimiento y reparación de equipos de cómputo</t>
  </si>
  <si>
    <t>Porcentaje de cumplimiento en los procesos y actividades programadas para dar un mejor servicio</t>
  </si>
  <si>
    <t>Procesos y actividades realizado</t>
  </si>
  <si>
    <t>Procesos y actividades programados</t>
  </si>
  <si>
    <t>PAR</t>
  </si>
  <si>
    <t>PAP</t>
  </si>
  <si>
    <t>Procesos</t>
  </si>
  <si>
    <t>80% de eficiencia</t>
  </si>
  <si>
    <t>Costo total del programa-modificado</t>
  </si>
  <si>
    <t>Costo total ejercido</t>
  </si>
  <si>
    <t>Costo Total del Programa Modificado</t>
  </si>
  <si>
    <t>Costo Total del Programa Ejercido</t>
  </si>
  <si>
    <t>Administrar con eficiencia y transparencia los recursos financieros, materiales y humanos de la CAPAMA, en coordinacion con las diferentes direcciones, dando cumplimiento a las disposiciones aplicables, para la presentacion de los Estados Financieros.</t>
  </si>
  <si>
    <t>Elaboración de reportes diarios del ingreso obtenido a travès  de las oficinas recaudadoras</t>
  </si>
  <si>
    <t>Elaboración de Cheques y Transferencias para dar  cumplimiento a los pagos y compromisos adquiridos en tiempo y forma, a travès de las Pòlizas de Egresos realizadas durante el mes.</t>
  </si>
  <si>
    <t>Elaboración de conciliaciones bancarias de las diferentes cuentas de la CAPAMA.</t>
  </si>
  <si>
    <t>Atenciòn de reportes de reparación y/o mantenimiento preventivo y correctivo de los bienes muebles e inmuebles.</t>
  </si>
  <si>
    <t>77% de las 
encuestas realizadas</t>
  </si>
  <si>
    <t>22% de las Acciones programadas</t>
  </si>
  <si>
    <t>Habitantes de la Ciudad de Acapulco con mejor calidad en la atención de los servicios en cuanto a las demandas, quejas y solicitudes.</t>
  </si>
  <si>
    <t>Ciudadanía atendida en cuanto a sus solicitudes de los servicios mediante el seguimiento de mecanismos de captación de demanda adecuados y oportunos.</t>
  </si>
  <si>
    <t>Contribuir  a la atención de demandas ciudadanas de los servicios de agua potable, alcantarillado y saneamiento,  mediante la participacion  Sociedad - Gobierno; mejorando la calidad la atención de la ciudadania, para disminuir los tiempos de respuesta.</t>
  </si>
  <si>
    <t>Participar en atencion a la demnanda ciudadana, mesas de trabajo, recorridos, integracion de comités, en coordinación con otras dependencias, asi como asesorar y orientar hasta su conclusión las quejas  contra actos u omisiones de las distintas áreas del Organismo.</t>
  </si>
  <si>
    <t>Fomentando actividades  para el uso sustentable del agua.</t>
  </si>
  <si>
    <t>Atención a Demandas Ciudadanas Vía Telefónicas 073.</t>
  </si>
  <si>
    <t>Mitigar la falta de servicio de agua mediante la entrega de servicios de agua en pipa.</t>
  </si>
  <si>
    <t>Variación en la atención a demandas  de los servicios de agua potable, alcantarillado y saneamiento.</t>
  </si>
  <si>
    <t>Número de usuarios encuestados que se sienten satisfechos con la atención de los servicios</t>
  </si>
  <si>
    <t>Total de encuestas realizadas</t>
  </si>
  <si>
    <t>Porcentaje de seguimiento en la atención de solicitudes de los servicios.</t>
  </si>
  <si>
    <t xml:space="preserve"> Más 29% 
(con relación al año 2019)</t>
  </si>
  <si>
    <t>90% de las actividades programadas</t>
  </si>
  <si>
    <t>Actividades tendientes al logro de la Recauación Realizadas</t>
  </si>
  <si>
    <t>Actividades tendientes al logro de la Recauación Programadas</t>
  </si>
  <si>
    <t>Eficiencia Comercial del Organismo</t>
  </si>
  <si>
    <t>Pesos</t>
  </si>
  <si>
    <t xml:space="preserve"> Variación en la recaudación por servicios de agua, drenaje y saneamiento.</t>
  </si>
  <si>
    <t>ANUAL</t>
  </si>
  <si>
    <t>Planeacion, implementacion y supervision de estrategias de gestion para la comercializacion del servicio</t>
  </si>
  <si>
    <t>Estrategias</t>
  </si>
  <si>
    <t xml:space="preserve">Realización de recorridos para identificar obras o inmuebles para requerir el pago por el Uso y Aprovechamiento de la Infraestructura Hidrosanitaria. </t>
  </si>
  <si>
    <t>Recorridos</t>
  </si>
  <si>
    <t>Eficientar la facturación mensual del organismo operador, determinante para el logro del presupuesto de ingresos 2019</t>
  </si>
  <si>
    <t>Incrementar el Padron General con la incorporación de nuevos usuarios del Servicio de Agua Potable.</t>
  </si>
  <si>
    <t>Contratos</t>
  </si>
  <si>
    <t xml:space="preserve">Instalación de Medidores para la recuperación de volúmenes de agua </t>
  </si>
  <si>
    <t>Medidores</t>
  </si>
  <si>
    <t>Recorridos por Sector  para  la actualización de datos del  padrón de usuarios</t>
  </si>
  <si>
    <t>Visitas</t>
  </si>
  <si>
    <t>Atender el 100% de las Inspecciones Domiciliarias generadas por inconformidad de usuarios internos y externos</t>
  </si>
  <si>
    <t>Reparto puntual de recibos de agua a usuarios de la Oficina Central.</t>
  </si>
  <si>
    <t>Recibos</t>
  </si>
  <si>
    <t>Reparto puntual de recibos de agua a los usuarios de las Gerencias Renacimiento, Coloso, Pie de la Cuesta y Diamante.</t>
  </si>
  <si>
    <t>Realizar visitas domiciliarias de Notificación de Adeudo y Corte de Servicio a usuarios morosos.</t>
  </si>
  <si>
    <t>Atención a Usuarios, que presentan inconformidades en los módulos  de atencion integral.</t>
  </si>
  <si>
    <t>Inconformidades</t>
  </si>
  <si>
    <t>Realizacion de actividades de recaudacion  y de operación de la  Gerencia Centro</t>
  </si>
  <si>
    <t>Realizacion de actividades de recaudacion  y de operación de la  Gerencia Dimante</t>
  </si>
  <si>
    <t>Realizacion de actividades de recaudacion  y de operación de la  Gerencia Renacimiento</t>
  </si>
  <si>
    <t>Realizacion de actividades de recaudacion  y de operación de la  Gerencia Coloso</t>
  </si>
  <si>
    <t>Realizacion de actividades de recaudacion  y de operación de la  Gerencia Pie de la Cuesta</t>
  </si>
  <si>
    <t>(NUS / TER) *100</t>
  </si>
  <si>
    <t>NUS</t>
  </si>
  <si>
    <t>TER</t>
  </si>
  <si>
    <t>(NASR / NASP) *100</t>
  </si>
  <si>
    <t>NASR</t>
  </si>
  <si>
    <t>NASP</t>
  </si>
  <si>
    <t>Porcentaje de variación en la cobertura general de servicios</t>
  </si>
  <si>
    <t>(([CA2020 + CS2020] / 2) / CS2019 - 1)*100</t>
  </si>
  <si>
    <t>11.11 % en relación a la cobertura del año 2019</t>
  </si>
  <si>
    <t>Eficiencia Física de agua potable Distribuida</t>
  </si>
  <si>
    <t>(AF /AP) * 100</t>
  </si>
  <si>
    <t>M3</t>
  </si>
  <si>
    <t>42% en relación al agua potable producida</t>
  </si>
  <si>
    <t>AP</t>
  </si>
  <si>
    <t>Agua Producida</t>
  </si>
  <si>
    <t>AF</t>
  </si>
  <si>
    <t>Agua Facturada</t>
  </si>
  <si>
    <t>Porcentaje de incremento en la cobertura del servicio de agua potable.</t>
  </si>
  <si>
    <t>[(CAP 2020) / (CAP 2019) -1] * 100</t>
  </si>
  <si>
    <t>8% en relación al año 2019</t>
  </si>
  <si>
    <t>CAP 2020</t>
  </si>
  <si>
    <t>Cobertura de agua potable 2020</t>
  </si>
  <si>
    <t>CAP 2019</t>
  </si>
  <si>
    <t>Cobertura de agua potable 2019</t>
  </si>
  <si>
    <t>Porcentaje de incremento de cobertura de alcantarillado sanitario.</t>
  </si>
  <si>
    <t>(PSA / PTC) * 100</t>
  </si>
  <si>
    <t>90% en relación a la población con servicio de alcantarillado sanitario</t>
  </si>
  <si>
    <t>PSA</t>
  </si>
  <si>
    <t>Población con servicio de alcantarillado</t>
  </si>
  <si>
    <t>PTC</t>
  </si>
  <si>
    <t>Población total del area de cobertura</t>
  </si>
  <si>
    <t>Cobertura de tratamiento de
aguas residuales en plantas municipales</t>
  </si>
  <si>
    <t>(VART / VARR) * 100</t>
  </si>
  <si>
    <t>90% en relación al agua residual tratada en el municipio</t>
  </si>
  <si>
    <t>VART</t>
  </si>
  <si>
    <t>Volumen de agua residual tratada</t>
  </si>
  <si>
    <t>VARR</t>
  </si>
  <si>
    <t>Volumen de agua residual recolectada</t>
  </si>
  <si>
    <t>Reportes atendidos del sistema 073</t>
  </si>
  <si>
    <t>C1. A3.- Cumplir con la extracción de agua del rio Papagayo</t>
  </si>
  <si>
    <t>C1. A5.- Potabilizar la mayor cantidad de agua posible cumpliendo con los parametros de calidad establecida en la NOM-127-SSA1-1997</t>
  </si>
  <si>
    <t>C1. A6.- Realizar y coordinar el programa de mantenimiento preventivo-correctivo de los equipos electromecanicos en el rubro mecanico</t>
  </si>
  <si>
    <t>C1. A7.- Cumplir con el programa de mantenimiento preventivo correctivo de los equipos electromecanicos</t>
  </si>
  <si>
    <t>C4. A1. Cumplir con la rehabililitación y/o construcción de infraestructura civil afectada o que afecta la operatividad de los sistemas hidrosanitarios municipales</t>
  </si>
  <si>
    <t>Eje1. Municipio con Gobernabilidad y Empoderamiento Ciudadano. Eje 3: Municipio con desarrollo solidario y crecimiento sostenible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</si>
  <si>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
Generar un desarrollo económico impulsando la inversión pública, privada y social en el municipio, fomentando la cooperación entre los sectores sociales y productivos para generar empleos y potencializar las capacidades de los emprendedores y la vocación de cada localidad, respetando y haciendo uso racional de los recursos naturales.</t>
  </si>
  <si>
    <t>CS2018</t>
  </si>
  <si>
    <t>Cobertura de servicio 2018</t>
  </si>
  <si>
    <t>Cobertura de Agua 2019 + Cobertura de Sanaemiento 2019</t>
  </si>
  <si>
    <t>mensual</t>
  </si>
  <si>
    <t>(RC 2020) / (RC 2019) * 100</t>
  </si>
  <si>
    <t>RC 2020</t>
  </si>
  <si>
    <t>Reposición de concreto 2020</t>
  </si>
  <si>
    <t>RC 2019</t>
  </si>
  <si>
    <t>Reposición de concreto 2019</t>
  </si>
  <si>
    <t>C1. A1.- Realizar las reuniones de coordinación con las areas a cargo de la Dirección Operativa, logrando con esto un mejor servicio a la población</t>
  </si>
  <si>
    <t>Reuniones</t>
  </si>
  <si>
    <t>C1. A2.- Preparar las reuniones  necesarias para mejorar el servicio que se brinda a la ciudadania de acuerdo al marco operativo del organismo.</t>
  </si>
  <si>
    <t>C1. A4.- Cumplir con las actividades que coadyuven a la operatividad de los sistemas  de agua potable municipal</t>
  </si>
  <si>
    <t>servicios</t>
  </si>
  <si>
    <t>equipos</t>
  </si>
  <si>
    <t>C2. A1. Cumplir con las actividades que coadyuven a la operatividad de los sistemas sanitarios, tanto en colectores, redes, y carcamos de aguas negras</t>
  </si>
  <si>
    <t>C3. A1. Realizar las reuniones de coordinación con las areas a cargo de la Subdirección de Saneamiento</t>
  </si>
  <si>
    <t>C3. A2. Coordinar las actividades necesarias para el mejor tratamiento de las aguas residuales de acuerdo a la normatividad establecida en la materia</t>
  </si>
  <si>
    <t>Eje1. Municipio con Gobernabilidad y Empoderamiento Ciudadano.   Eje 2. Municipio con equidad y bienestar social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</si>
  <si>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
El bienestar social se proyecta cuando las familias son destinatarias de las acciones de un gobierno responsable, eficiente y honesto que le provea o procure las oportunidades socioeconómicas para una mayor calidad de vida.</t>
  </si>
  <si>
    <t>Eje1. Municipio con Gobernabilidad y Empoderamiento Ciudadano.    Eje 3: Municipio con desarrollo solidario y crecimiento sostenible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</si>
  <si>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
Generar un desarrollo económico impulsando la inversión pública, privada y social en el municipio, fomentando la cooperación entre los sectores sociales y productivos para generar empleos y potencializar las capacidades de los emprendedores y la vocación de cada localidad, respetando y haciendo uso racional de los recursos naturales.</t>
  </si>
  <si>
    <t>Contribuir  al fortalecimiento de las finanzas y la rendicion de cuentas de la CAPAMA, mediante el uso racional de los Recursos Humanos, Materiales, de Servicios Generales, a travès de la implementaciòn de  politicas para el ejercicio del gasto elaboradas bajo   los criterios de legalidad, honestidad, eficiencia, eficacia, economìa, austeridad, transparencia y control  de acuerdo a la calendarizaciòn establecida para el cumplimiento de metas y objetivos, disminuyendo las observaciones emitidas por los Organos de Control.</t>
  </si>
  <si>
    <t>Estados financieros y reportes presupuestarios presentados ante el Consejo de Administración</t>
  </si>
  <si>
    <t xml:space="preserve">Las finanzas de la C.A.P.A.M.A. se administran de manera responsable y eficiente, cumpliendo con las acciones y actividades programadas, observando las disposiciones legales aplicables. </t>
  </si>
  <si>
    <t>Costo Total del Programa-Modificado</t>
  </si>
  <si>
    <t>Presupuesto Basado en Resultados
Cuenta Pública del Ejercicio Fiscal 2020</t>
  </si>
  <si>
    <t>Elaboración de Reportes Presupuestales mensuales  para garantizar que el gasto establecido se ajuste al monto y calendario financiero autorizado para el cumplimiento de los programas, objetivos y metas.</t>
  </si>
  <si>
    <t>Registro, Revisión y Elaboración de los Estados Financieros, que contemplan la Informacion Contable, mensual de acuerdo a la normatividad vigente.</t>
  </si>
  <si>
    <t>Publicación, Actualización  de la información contable de manera trimestral a al ciudadania a través del portal de la CAPAMA, de acuerdo a los términos que establezcan las disposiciones aplicables</t>
  </si>
  <si>
    <t>Realización de recorridos de Lunes a Viernes para garantizar la operatividad de las unidades receptoras (Cajeros automáticos de CAPAMA) para la captación de ingresos.</t>
  </si>
  <si>
    <t xml:space="preserve">Publicación de la información financiera presupuestal de manera trimestral a la ciudadanìa a través del portal  de la CAPAMA, de acuerdo a lo que señalan las disposiciones aplicables. </t>
  </si>
  <si>
    <t>Elaboración de las nóminas quincenales para el pago del personal de CAPAMA de acuerdo al programa anual.</t>
  </si>
  <si>
    <t xml:space="preserve">Otorgamiento de Consultas Médicas para coadyuvar con la salud  de los empleados de CAPAMA , de lunes a viernes  para disminuir la morbimortalidad en este organismo. </t>
  </si>
  <si>
    <t>Realización de resguardos a través de la revisión física sobre la adquisición de los bienes muebles e inmuebles adquiridos durante el ejercicio fiscal.</t>
  </si>
  <si>
    <t>Atención de las requisiciones para la compra  de materiales y suministros recibidas de las diferentes entidades del organismo para el correcto desarrollo de sus actividades.</t>
  </si>
  <si>
    <t xml:space="preserve">Publicación y Actualización del Padron de Proveedores de Bienes y Servicios,  de forma trimestral a la ciudadanía a través del portal  de la CAPAMA, de acuerdo a lo que señalan las disposiciones aplicables. </t>
  </si>
  <si>
    <t>Realización Semestral de los inventarios físicos de los almacenes de la CAPAMA,  para el control de las entradas y salidas de materiales y equipos.</t>
  </si>
  <si>
    <t>Acciones para dar atencion a la demanda ciudadana derivada de trámites de factibilidades, reuniones, recorridos técnicos y mesas de trabajo en la Subdireción de Planeación de la Direción Técnica</t>
  </si>
  <si>
    <r>
      <t>M</t>
    </r>
    <r>
      <rPr>
        <vertAlign val="superscript"/>
        <sz val="12"/>
        <color theme="1"/>
        <rFont val="Arial"/>
        <family val="2"/>
      </rPr>
      <t>3</t>
    </r>
  </si>
  <si>
    <r>
      <t>M</t>
    </r>
    <r>
      <rPr>
        <vertAlign val="superscript"/>
        <sz val="12"/>
        <color theme="1"/>
        <rFont val="Arial"/>
        <family val="2"/>
      </rPr>
      <t>2</t>
    </r>
  </si>
  <si>
    <t xml:space="preserve">Contribuir en brindar a la población un servicio integral y de calidad en agua y saneamiento de acuerdo a las normas establecidas en la materia. </t>
  </si>
  <si>
    <t>Habitantes de la ciudad de Acapulco con mejor eficiencia hidrosanitaria cumpliendo con las normas establecidas de la materia.</t>
  </si>
  <si>
    <t>Agua potable disponible para la población de la ciudad de Acapulco</t>
  </si>
  <si>
    <t>Alcantarillado sanitario eficiente para encauzar las agua residuales de la población de la ciudad de Acapulco.</t>
  </si>
  <si>
    <t>Aguas residuales saneads, para su disposición final en los cuerpos receptores autorizados por la CONAGUA.</t>
  </si>
  <si>
    <t>Infraestructura civil mejorada para ofrecer un óptimo servicio a la ciudadanía.</t>
  </si>
  <si>
    <t>Variación en la disminución de observaciones emitidas por los Organos de Control, cumpliendo con unas finanzas responsable y eficiente.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</si>
</sst>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]* #,##0.00_-;\-[$€]* #,##0.00_-;_-[$€]* &quot;-&quot;??_-;_-@_-"/>
    <numFmt numFmtId="166" formatCode="&quot;Verdadero&quot;;&quot;Verdadero&quot;;&quot;Falso&quot;"/>
    <numFmt numFmtId="167" formatCode="_-* #,##0.00\ _€_-;\-* #,##0.00\ _€_-;_-* &quot;-&quot;??\ _€_-;_-@_-"/>
    <numFmt numFmtId="168" formatCode="_-* #,##0_-;\-* #,##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ndara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theme="0" tint="-0.499984740745262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22"/>
      <name val="Arial"/>
      <family val="2"/>
    </font>
    <font>
      <sz val="8"/>
      <color theme="1"/>
      <name val="Arial"/>
      <family val="2"/>
    </font>
    <font>
      <sz val="12"/>
      <color theme="0"/>
      <name val="Arial"/>
      <family val="2"/>
    </font>
    <font>
      <b/>
      <sz val="12"/>
      <color theme="0" tint="-0.499984740745262"/>
      <name val="Arial"/>
      <family val="2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5"/>
      <name val="Arial"/>
      <family val="2"/>
    </font>
    <font>
      <sz val="12"/>
      <color theme="1"/>
      <name val="Arial Narrow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 style="medium">
        <color rgb="FF000000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medium">
        <color theme="2" tint="-0.24994659260841701"/>
      </bottom>
      <diagonal/>
    </border>
    <border>
      <left/>
      <right/>
      <top style="thin">
        <color theme="2" tint="-0.24994659260841701"/>
      </top>
      <bottom style="medium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medium">
        <color theme="2" tint="-0.24994659260841701"/>
      </bottom>
      <diagonal/>
    </border>
    <border>
      <left style="thin">
        <color theme="2" tint="-0.24994659260841701"/>
      </left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medium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</borders>
  <cellStyleXfs count="1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7" borderId="0" applyNumberFormat="0" applyBorder="0" applyAlignment="0" applyProtection="0"/>
    <xf numFmtId="0" fontId="7" fillId="19" borderId="3" applyNumberFormat="0" applyAlignment="0" applyProtection="0"/>
    <xf numFmtId="0" fontId="7" fillId="19" borderId="3" applyNumberFormat="0" applyAlignment="0" applyProtection="0"/>
    <xf numFmtId="0" fontId="7" fillId="19" borderId="3" applyNumberFormat="0" applyAlignment="0" applyProtection="0"/>
    <xf numFmtId="0" fontId="7" fillId="19" borderId="3" applyNumberFormat="0" applyAlignment="0" applyProtection="0"/>
    <xf numFmtId="0" fontId="7" fillId="19" borderId="3" applyNumberFormat="0" applyAlignment="0" applyProtection="0"/>
    <xf numFmtId="0" fontId="7" fillId="19" borderId="3" applyNumberFormat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11" fillId="10" borderId="3" applyNumberFormat="0" applyAlignment="0" applyProtection="0"/>
    <xf numFmtId="0" fontId="11" fillId="10" borderId="3" applyNumberFormat="0" applyAlignment="0" applyProtection="0"/>
    <xf numFmtId="0" fontId="11" fillId="10" borderId="3" applyNumberFormat="0" applyAlignment="0" applyProtection="0"/>
    <xf numFmtId="0" fontId="11" fillId="10" borderId="3" applyNumberFormat="0" applyAlignment="0" applyProtection="0"/>
    <xf numFmtId="0" fontId="11" fillId="10" borderId="3" applyNumberFormat="0" applyAlignment="0" applyProtection="0"/>
    <xf numFmtId="0" fontId="11" fillId="10" borderId="3" applyNumberFormat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6" fillId="25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>
      <alignment wrapText="1"/>
    </xf>
    <xf numFmtId="0" fontId="1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6" borderId="6" applyNumberFormat="0" applyFont="0" applyAlignment="0" applyProtection="0"/>
    <xf numFmtId="0" fontId="17" fillId="26" borderId="6" applyNumberFormat="0" applyFont="0" applyAlignment="0" applyProtection="0"/>
    <xf numFmtId="0" fontId="17" fillId="26" borderId="6" applyNumberFormat="0" applyFont="0" applyAlignment="0" applyProtection="0"/>
    <xf numFmtId="0" fontId="17" fillId="26" borderId="6" applyNumberFormat="0" applyFont="0" applyAlignment="0" applyProtection="0"/>
    <xf numFmtId="0" fontId="17" fillId="26" borderId="6" applyNumberFormat="0" applyFont="0" applyAlignment="0" applyProtection="0"/>
    <xf numFmtId="0" fontId="17" fillId="26" borderId="6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19" borderId="7" applyNumberFormat="0" applyAlignment="0" applyProtection="0"/>
    <xf numFmtId="0" fontId="18" fillId="19" borderId="7" applyNumberFormat="0" applyAlignment="0" applyProtection="0"/>
    <xf numFmtId="0" fontId="18" fillId="19" borderId="7" applyNumberFormat="0" applyAlignment="0" applyProtection="0"/>
    <xf numFmtId="0" fontId="18" fillId="19" borderId="7" applyNumberFormat="0" applyAlignment="0" applyProtection="0"/>
    <xf numFmtId="0" fontId="18" fillId="19" borderId="7" applyNumberFormat="0" applyAlignment="0" applyProtection="0"/>
    <xf numFmtId="0" fontId="18" fillId="19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10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44" fontId="1" fillId="0" borderId="0" applyFont="0" applyFill="0" applyBorder="0" applyAlignment="0" applyProtection="0"/>
  </cellStyleXfs>
  <cellXfs count="756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43" fontId="0" fillId="0" borderId="0" xfId="1" applyFont="1"/>
    <xf numFmtId="0" fontId="28" fillId="0" borderId="0" xfId="0" applyFont="1"/>
    <xf numFmtId="43" fontId="29" fillId="0" borderId="0" xfId="0" applyNumberFormat="1" applyFont="1" applyFill="1" applyBorder="1" applyAlignment="1"/>
    <xf numFmtId="0" fontId="0" fillId="29" borderId="0" xfId="0" applyFill="1"/>
    <xf numFmtId="1" fontId="0" fillId="0" borderId="0" xfId="0" applyNumberFormat="1"/>
    <xf numFmtId="0" fontId="24" fillId="0" borderId="0" xfId="0" applyFont="1" applyAlignment="1">
      <alignment wrapText="1"/>
    </xf>
    <xf numFmtId="0" fontId="0" fillId="0" borderId="0" xfId="0" applyFill="1" applyBorder="1"/>
    <xf numFmtId="0" fontId="36" fillId="2" borderId="43" xfId="0" applyFont="1" applyFill="1" applyBorder="1" applyAlignment="1">
      <alignment horizontal="center" vertical="center" wrapText="1" readingOrder="1"/>
    </xf>
    <xf numFmtId="0" fontId="26" fillId="2" borderId="46" xfId="0" applyFont="1" applyFill="1" applyBorder="1" applyAlignment="1">
      <alignment horizontal="center" vertical="center" wrapText="1" readingOrder="1"/>
    </xf>
    <xf numFmtId="0" fontId="36" fillId="0" borderId="40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30" fillId="4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 wrapText="1" readingOrder="1"/>
    </xf>
    <xf numFmtId="0" fontId="26" fillId="2" borderId="44" xfId="0" applyFont="1" applyFill="1" applyBorder="1" applyAlignment="1">
      <alignment horizontal="center" vertical="center" wrapText="1" readingOrder="1"/>
    </xf>
    <xf numFmtId="0" fontId="36" fillId="0" borderId="40" xfId="0" applyFont="1" applyFill="1" applyBorder="1" applyAlignment="1">
      <alignment horizontal="center" vertical="center" shrinkToFit="1"/>
    </xf>
    <xf numFmtId="0" fontId="36" fillId="0" borderId="43" xfId="0" applyFont="1" applyFill="1" applyBorder="1" applyAlignment="1">
      <alignment horizontal="center" vertical="center" shrinkToFit="1"/>
    </xf>
    <xf numFmtId="3" fontId="26" fillId="27" borderId="44" xfId="0" applyNumberFormat="1" applyFont="1" applyFill="1" applyBorder="1" applyAlignment="1">
      <alignment horizontal="center" vertical="center"/>
    </xf>
    <xf numFmtId="3" fontId="26" fillId="0" borderId="44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3" fontId="26" fillId="27" borderId="41" xfId="0" applyNumberFormat="1" applyFont="1" applyFill="1" applyBorder="1" applyAlignment="1">
      <alignment horizontal="center" vertical="center"/>
    </xf>
    <xf numFmtId="0" fontId="39" fillId="0" borderId="0" xfId="0" applyFont="1"/>
    <xf numFmtId="0" fontId="30" fillId="0" borderId="18" xfId="0" applyFont="1" applyFill="1" applyBorder="1" applyAlignment="1">
      <alignment horizontal="left" vertical="center" wrapText="1" readingOrder="1"/>
    </xf>
    <xf numFmtId="0" fontId="27" fillId="0" borderId="18" xfId="0" applyFont="1" applyFill="1" applyBorder="1" applyAlignment="1">
      <alignment horizontal="left" vertical="center" wrapText="1" readingOrder="1"/>
    </xf>
    <xf numFmtId="43" fontId="1" fillId="0" borderId="0" xfId="1" applyFont="1"/>
    <xf numFmtId="164" fontId="0" fillId="0" borderId="0" xfId="0" applyNumberFormat="1"/>
    <xf numFmtId="9" fontId="1" fillId="0" borderId="0" xfId="3" applyFont="1"/>
    <xf numFmtId="9" fontId="1" fillId="0" borderId="0" xfId="3" applyFont="1" applyFill="1"/>
    <xf numFmtId="43" fontId="1" fillId="0" borderId="0" xfId="1" applyFont="1" applyFill="1"/>
    <xf numFmtId="0" fontId="12" fillId="0" borderId="0" xfId="61"/>
    <xf numFmtId="3" fontId="12" fillId="0" borderId="0" xfId="61" applyNumberFormat="1"/>
    <xf numFmtId="1" fontId="12" fillId="0" borderId="0" xfId="61" applyNumberFormat="1"/>
    <xf numFmtId="43" fontId="0" fillId="0" borderId="0" xfId="49" applyFont="1"/>
    <xf numFmtId="0" fontId="0" fillId="0" borderId="32" xfId="0" applyBorder="1"/>
    <xf numFmtId="0" fontId="31" fillId="2" borderId="20" xfId="0" applyFont="1" applyFill="1" applyBorder="1" applyAlignment="1">
      <alignment horizontal="center" vertical="center" wrapText="1" readingOrder="1"/>
    </xf>
    <xf numFmtId="0" fontId="36" fillId="2" borderId="44" xfId="0" applyFont="1" applyFill="1" applyBorder="1" applyAlignment="1">
      <alignment horizontal="center" vertical="center" wrapText="1" readingOrder="1"/>
    </xf>
    <xf numFmtId="0" fontId="35" fillId="4" borderId="20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 readingOrder="1"/>
    </xf>
    <xf numFmtId="0" fontId="36" fillId="2" borderId="20" xfId="0" applyFont="1" applyFill="1" applyBorder="1" applyAlignment="1">
      <alignment horizontal="center" vertical="center" wrapText="1" readingOrder="1"/>
    </xf>
    <xf numFmtId="0" fontId="26" fillId="2" borderId="17" xfId="0" applyFont="1" applyFill="1" applyBorder="1" applyAlignment="1">
      <alignment horizontal="center" vertical="center" wrapText="1" readingOrder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39" fillId="0" borderId="0" xfId="0" applyFont="1" applyFill="1"/>
    <xf numFmtId="0" fontId="39" fillId="0" borderId="0" xfId="0" applyFont="1" applyAlignment="1">
      <alignment wrapText="1"/>
    </xf>
    <xf numFmtId="3" fontId="39" fillId="0" borderId="0" xfId="0" applyNumberFormat="1" applyFont="1"/>
    <xf numFmtId="0" fontId="39" fillId="0" borderId="0" xfId="0" applyFont="1" applyFill="1" applyBorder="1"/>
    <xf numFmtId="3" fontId="26" fillId="27" borderId="20" xfId="0" applyNumberFormat="1" applyFont="1" applyFill="1" applyBorder="1" applyAlignment="1">
      <alignment horizontal="center" vertical="center"/>
    </xf>
    <xf numFmtId="3" fontId="26" fillId="0" borderId="20" xfId="0" applyNumberFormat="1" applyFont="1" applyFill="1" applyBorder="1" applyAlignment="1">
      <alignment horizontal="center" vertical="center"/>
    </xf>
    <xf numFmtId="0" fontId="26" fillId="0" borderId="0" xfId="0" applyFont="1"/>
    <xf numFmtId="0" fontId="36" fillId="0" borderId="20" xfId="0" applyFont="1" applyBorder="1" applyAlignment="1">
      <alignment horizontal="center" vertical="center" wrapText="1" readingOrder="1"/>
    </xf>
    <xf numFmtId="0" fontId="26" fillId="0" borderId="20" xfId="0" applyFont="1" applyBorder="1" applyAlignment="1">
      <alignment horizontal="center" vertical="center" wrapText="1" readingOrder="1"/>
    </xf>
    <xf numFmtId="0" fontId="44" fillId="0" borderId="20" xfId="0" applyFont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0" fillId="28" borderId="28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 wrapText="1" readingOrder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168" fontId="42" fillId="0" borderId="0" xfId="1" applyNumberFormat="1" applyFont="1"/>
    <xf numFmtId="0" fontId="30" fillId="4" borderId="20" xfId="0" applyFont="1" applyFill="1" applyBorder="1" applyAlignment="1">
      <alignment vertical="center"/>
    </xf>
    <xf numFmtId="0" fontId="30" fillId="31" borderId="20" xfId="0" applyFont="1" applyFill="1" applyBorder="1" applyAlignment="1">
      <alignment vertic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3" fontId="39" fillId="0" borderId="12" xfId="0" applyNumberFormat="1" applyFont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  <xf numFmtId="3" fontId="45" fillId="0" borderId="20" xfId="0" applyNumberFormat="1" applyFont="1" applyFill="1" applyBorder="1" applyAlignment="1">
      <alignment horizontal="center" vertical="center"/>
    </xf>
    <xf numFmtId="3" fontId="39" fillId="27" borderId="12" xfId="0" applyNumberFormat="1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horizontal="center" vertical="center" wrapText="1" readingOrder="1"/>
    </xf>
    <xf numFmtId="0" fontId="30" fillId="0" borderId="20" xfId="0" applyFont="1" applyFill="1" applyBorder="1" applyAlignment="1">
      <alignment vertical="center"/>
    </xf>
    <xf numFmtId="0" fontId="26" fillId="2" borderId="20" xfId="0" applyFont="1" applyFill="1" applyBorder="1" applyAlignment="1">
      <alignment horizontal="center" vertical="center"/>
    </xf>
    <xf numFmtId="43" fontId="26" fillId="27" borderId="20" xfId="1" applyFont="1" applyFill="1" applyBorder="1" applyAlignment="1">
      <alignment horizontal="center" vertical="center"/>
    </xf>
    <xf numFmtId="2" fontId="26" fillId="0" borderId="20" xfId="0" applyNumberFormat="1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 readingOrder="1"/>
    </xf>
    <xf numFmtId="0" fontId="31" fillId="0" borderId="20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vertical="center"/>
    </xf>
    <xf numFmtId="1" fontId="26" fillId="0" borderId="20" xfId="1" applyNumberFormat="1" applyFont="1" applyBorder="1" applyAlignment="1">
      <alignment horizontal="center" vertical="center" wrapText="1"/>
    </xf>
    <xf numFmtId="0" fontId="30" fillId="30" borderId="20" xfId="0" applyFont="1" applyFill="1" applyBorder="1" applyAlignment="1">
      <alignment horizontal="center" vertical="center"/>
    </xf>
    <xf numFmtId="0" fontId="30" fillId="30" borderId="20" xfId="0" applyFont="1" applyFill="1" applyBorder="1" applyAlignment="1">
      <alignment vertical="center"/>
    </xf>
    <xf numFmtId="0" fontId="31" fillId="0" borderId="0" xfId="61" applyFont="1"/>
    <xf numFmtId="0" fontId="26" fillId="2" borderId="20" xfId="61" applyFont="1" applyFill="1" applyBorder="1" applyAlignment="1">
      <alignment horizontal="center" vertical="center" wrapText="1" readingOrder="1"/>
    </xf>
    <xf numFmtId="0" fontId="26" fillId="0" borderId="20" xfId="61" applyFont="1" applyBorder="1" applyAlignment="1">
      <alignment horizontal="center" vertical="center" wrapText="1"/>
    </xf>
    <xf numFmtId="0" fontId="26" fillId="2" borderId="20" xfId="61" applyFont="1" applyFill="1" applyBorder="1" applyAlignment="1">
      <alignment horizontal="center" vertical="center" wrapText="1"/>
    </xf>
    <xf numFmtId="3" fontId="26" fillId="27" borderId="20" xfId="61" applyNumberFormat="1" applyFont="1" applyFill="1" applyBorder="1" applyAlignment="1">
      <alignment horizontal="center" vertical="center"/>
    </xf>
    <xf numFmtId="3" fontId="26" fillId="0" borderId="20" xfId="61" applyNumberFormat="1" applyFont="1" applyBorder="1" applyAlignment="1">
      <alignment horizontal="center" vertical="center"/>
    </xf>
    <xf numFmtId="0" fontId="48" fillId="2" borderId="20" xfId="61" applyFont="1" applyFill="1" applyBorder="1" applyAlignment="1">
      <alignment horizontal="center" vertical="center" wrapText="1" readingOrder="1"/>
    </xf>
    <xf numFmtId="0" fontId="48" fillId="0" borderId="20" xfId="61" applyFont="1" applyBorder="1" applyAlignment="1">
      <alignment horizontal="center" vertical="center" wrapText="1"/>
    </xf>
    <xf numFmtId="0" fontId="48" fillId="0" borderId="20" xfId="6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30" fillId="31" borderId="28" xfId="0" applyFont="1" applyFill="1" applyBorder="1" applyAlignment="1">
      <alignment vertical="center"/>
    </xf>
    <xf numFmtId="0" fontId="48" fillId="0" borderId="24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43" fontId="15" fillId="0" borderId="36" xfId="1" applyFont="1" applyBorder="1" applyAlignment="1">
      <alignment horizontal="center" vertical="center" wrapText="1"/>
    </xf>
    <xf numFmtId="43" fontId="15" fillId="0" borderId="25" xfId="1" applyFont="1" applyBorder="1" applyAlignment="1">
      <alignment horizontal="center" vertical="center" wrapText="1"/>
    </xf>
    <xf numFmtId="43" fontId="15" fillId="0" borderId="37" xfId="1" applyFont="1" applyBorder="1" applyAlignment="1">
      <alignment horizontal="center" vertical="center" wrapText="1"/>
    </xf>
    <xf numFmtId="43" fontId="50" fillId="0" borderId="36" xfId="1" applyFont="1" applyBorder="1" applyAlignment="1">
      <alignment horizontal="center" vertical="center" wrapText="1"/>
    </xf>
    <xf numFmtId="43" fontId="50" fillId="0" borderId="25" xfId="1" applyFont="1" applyBorder="1" applyAlignment="1">
      <alignment horizontal="center" vertical="center" wrapText="1"/>
    </xf>
    <xf numFmtId="0" fontId="31" fillId="27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center" vertical="center" wrapText="1"/>
    </xf>
    <xf numFmtId="0" fontId="35" fillId="4" borderId="20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left" vertical="center"/>
    </xf>
    <xf numFmtId="3" fontId="26" fillId="27" borderId="17" xfId="61" applyNumberFormat="1" applyFont="1" applyFill="1" applyBorder="1" applyAlignment="1">
      <alignment horizontal="center" vertical="center"/>
    </xf>
    <xf numFmtId="3" fontId="26" fillId="0" borderId="17" xfId="61" applyNumberFormat="1" applyFont="1" applyBorder="1" applyAlignment="1">
      <alignment horizontal="center" vertical="center"/>
    </xf>
    <xf numFmtId="9" fontId="26" fillId="0" borderId="24" xfId="3" applyFont="1" applyBorder="1" applyAlignment="1">
      <alignment horizontal="center" vertical="center" wrapText="1"/>
    </xf>
    <xf numFmtId="9" fontId="26" fillId="0" borderId="28" xfId="3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9" fontId="26" fillId="0" borderId="28" xfId="3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vertical="center"/>
    </xf>
    <xf numFmtId="0" fontId="30" fillId="4" borderId="18" xfId="0" applyFont="1" applyFill="1" applyBorder="1" applyAlignment="1">
      <alignment vertical="center"/>
    </xf>
    <xf numFmtId="0" fontId="30" fillId="4" borderId="19" xfId="0" applyFont="1" applyFill="1" applyBorder="1" applyAlignment="1">
      <alignment vertical="center"/>
    </xf>
    <xf numFmtId="0" fontId="35" fillId="4" borderId="28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0" fontId="43" fillId="4" borderId="18" xfId="0" applyFont="1" applyFill="1" applyBorder="1"/>
    <xf numFmtId="0" fontId="43" fillId="4" borderId="19" xfId="0" applyFont="1" applyFill="1" applyBorder="1"/>
    <xf numFmtId="0" fontId="26" fillId="4" borderId="18" xfId="0" applyFont="1" applyFill="1" applyBorder="1"/>
    <xf numFmtId="0" fontId="43" fillId="4" borderId="18" xfId="0" applyFont="1" applyFill="1" applyBorder="1" applyAlignment="1">
      <alignment wrapText="1"/>
    </xf>
    <xf numFmtId="0" fontId="43" fillId="4" borderId="19" xfId="0" applyFont="1" applyFill="1" applyBorder="1" applyAlignment="1">
      <alignment wrapText="1"/>
    </xf>
    <xf numFmtId="3" fontId="26" fillId="0" borderId="44" xfId="0" applyNumberFormat="1" applyFont="1" applyFill="1" applyBorder="1" applyAlignment="1">
      <alignment horizontal="center" vertical="center" wrapText="1"/>
    </xf>
    <xf numFmtId="3" fontId="26" fillId="0" borderId="44" xfId="0" applyNumberFormat="1" applyFont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 wrapText="1"/>
    </xf>
    <xf numFmtId="3" fontId="26" fillId="0" borderId="44" xfId="0" applyNumberFormat="1" applyFont="1" applyFill="1" applyBorder="1" applyAlignment="1">
      <alignment horizontal="center" vertical="center" shrinkToFit="1"/>
    </xf>
    <xf numFmtId="3" fontId="26" fillId="0" borderId="47" xfId="0" applyNumberFormat="1" applyFont="1" applyFill="1" applyBorder="1" applyAlignment="1">
      <alignment horizontal="center" vertical="center" shrinkToFit="1"/>
    </xf>
    <xf numFmtId="3" fontId="26" fillId="0" borderId="44" xfId="3" applyNumberFormat="1" applyFont="1" applyFill="1" applyBorder="1" applyAlignment="1">
      <alignment horizontal="center" vertical="center" wrapText="1"/>
    </xf>
    <xf numFmtId="3" fontId="26" fillId="2" borderId="44" xfId="3" applyNumberFormat="1" applyFont="1" applyFill="1" applyBorder="1" applyAlignment="1">
      <alignment horizontal="center" vertical="center"/>
    </xf>
    <xf numFmtId="3" fontId="26" fillId="0" borderId="44" xfId="3" applyNumberFormat="1" applyFont="1" applyFill="1" applyBorder="1" applyAlignment="1">
      <alignment horizontal="center" vertical="center"/>
    </xf>
    <xf numFmtId="3" fontId="26" fillId="0" borderId="47" xfId="3" applyNumberFormat="1" applyFont="1" applyFill="1" applyBorder="1" applyAlignment="1">
      <alignment horizontal="center" vertical="center" wrapText="1"/>
    </xf>
    <xf numFmtId="3" fontId="26" fillId="2" borderId="44" xfId="0" applyNumberFormat="1" applyFont="1" applyFill="1" applyBorder="1" applyAlignment="1">
      <alignment horizontal="center" vertical="center"/>
    </xf>
    <xf numFmtId="3" fontId="26" fillId="27" borderId="44" xfId="0" applyNumberFormat="1" applyFont="1" applyFill="1" applyBorder="1" applyAlignment="1">
      <alignment horizontal="center" vertical="center" wrapText="1"/>
    </xf>
    <xf numFmtId="3" fontId="27" fillId="27" borderId="44" xfId="0" applyNumberFormat="1" applyFont="1" applyFill="1" applyBorder="1" applyAlignment="1">
      <alignment horizontal="center" vertical="center" wrapText="1"/>
    </xf>
    <xf numFmtId="3" fontId="27" fillId="0" borderId="44" xfId="0" applyNumberFormat="1" applyFont="1" applyFill="1" applyBorder="1" applyAlignment="1">
      <alignment horizontal="center" vertical="center" wrapText="1"/>
    </xf>
    <xf numFmtId="3" fontId="27" fillId="0" borderId="47" xfId="0" applyNumberFormat="1" applyFont="1" applyFill="1" applyBorder="1" applyAlignment="1">
      <alignment horizontal="center" vertical="center" wrapText="1"/>
    </xf>
    <xf numFmtId="3" fontId="27" fillId="27" borderId="41" xfId="0" applyNumberFormat="1" applyFont="1" applyFill="1" applyBorder="1" applyAlignment="1">
      <alignment horizontal="center" vertical="center" wrapText="1"/>
    </xf>
    <xf numFmtId="3" fontId="26" fillId="27" borderId="44" xfId="0" applyNumberFormat="1" applyFont="1" applyFill="1" applyBorder="1" applyAlignment="1">
      <alignment horizontal="center" vertical="center" shrinkToFit="1"/>
    </xf>
    <xf numFmtId="3" fontId="51" fillId="0" borderId="0" xfId="0" applyNumberFormat="1" applyFont="1" applyFill="1" applyBorder="1" applyAlignment="1">
      <alignment horizontal="center" vertical="center" wrapText="1"/>
    </xf>
    <xf numFmtId="3" fontId="26" fillId="0" borderId="17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3" fontId="26" fillId="0" borderId="0" xfId="1" applyNumberFormat="1" applyFont="1" applyFill="1" applyBorder="1" applyAlignment="1">
      <alignment horizontal="center" vertical="center" wrapText="1"/>
    </xf>
    <xf numFmtId="3" fontId="26" fillId="27" borderId="17" xfId="0" applyNumberFormat="1" applyFont="1" applyFill="1" applyBorder="1" applyAlignment="1">
      <alignment horizontal="center" vertical="center"/>
    </xf>
    <xf numFmtId="3" fontId="26" fillId="2" borderId="20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27" borderId="20" xfId="0" applyNumberFormat="1" applyFont="1" applyFill="1" applyBorder="1" applyAlignment="1">
      <alignment horizontal="center" vertical="center" wrapText="1"/>
    </xf>
    <xf numFmtId="3" fontId="26" fillId="0" borderId="20" xfId="0" applyNumberFormat="1" applyFont="1" applyFill="1" applyBorder="1" applyAlignment="1">
      <alignment horizontal="center" vertical="center" wrapText="1"/>
    </xf>
    <xf numFmtId="3" fontId="27" fillId="27" borderId="20" xfId="0" applyNumberFormat="1" applyFont="1" applyFill="1" applyBorder="1" applyAlignment="1">
      <alignment horizontal="center" vertical="center" wrapText="1"/>
    </xf>
    <xf numFmtId="3" fontId="27" fillId="0" borderId="20" xfId="0" applyNumberFormat="1" applyFont="1" applyFill="1" applyBorder="1" applyAlignment="1">
      <alignment horizontal="center" vertical="center" wrapText="1"/>
    </xf>
    <xf numFmtId="3" fontId="26" fillId="0" borderId="20" xfId="0" applyNumberFormat="1" applyFont="1" applyBorder="1" applyAlignment="1">
      <alignment horizontal="center" vertical="center" shrinkToFit="1"/>
    </xf>
    <xf numFmtId="3" fontId="26" fillId="0" borderId="20" xfId="0" applyNumberFormat="1" applyFont="1" applyFill="1" applyBorder="1" applyAlignment="1">
      <alignment horizontal="center" vertical="center" shrinkToFit="1"/>
    </xf>
    <xf numFmtId="168" fontId="26" fillId="0" borderId="24" xfId="0" applyNumberFormat="1" applyFont="1" applyBorder="1" applyAlignment="1">
      <alignment horizontal="center" vertical="center" shrinkToFit="1"/>
    </xf>
    <xf numFmtId="168" fontId="26" fillId="0" borderId="20" xfId="1" applyNumberFormat="1" applyFont="1" applyFill="1" applyBorder="1" applyAlignment="1">
      <alignment horizontal="right" vertical="center" shrinkToFit="1"/>
    </xf>
    <xf numFmtId="0" fontId="3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shrinkToFit="1"/>
    </xf>
    <xf numFmtId="3" fontId="26" fillId="0" borderId="0" xfId="0" applyNumberFormat="1" applyFont="1" applyFill="1" applyBorder="1" applyAlignment="1">
      <alignment horizontal="center" vertical="center" shrinkToFit="1"/>
    </xf>
    <xf numFmtId="168" fontId="26" fillId="0" borderId="0" xfId="0" applyNumberFormat="1" applyFont="1" applyBorder="1" applyAlignment="1">
      <alignment horizontal="center" vertical="center" shrinkToFit="1"/>
    </xf>
    <xf numFmtId="168" fontId="26" fillId="0" borderId="0" xfId="1" applyNumberFormat="1" applyFont="1" applyFill="1" applyBorder="1" applyAlignment="1">
      <alignment horizontal="right" vertical="center" shrinkToFit="1"/>
    </xf>
    <xf numFmtId="168" fontId="26" fillId="0" borderId="24" xfId="0" applyNumberFormat="1" applyFont="1" applyFill="1" applyBorder="1" applyAlignment="1">
      <alignment horizontal="center" vertical="center" shrinkToFit="1"/>
    </xf>
    <xf numFmtId="168" fontId="26" fillId="0" borderId="24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168" fontId="25" fillId="0" borderId="24" xfId="0" applyNumberFormat="1" applyFont="1" applyFill="1" applyBorder="1" applyAlignment="1">
      <alignment horizontal="center" vertical="center" wrapText="1"/>
    </xf>
    <xf numFmtId="3" fontId="26" fillId="27" borderId="12" xfId="0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3" fontId="26" fillId="0" borderId="12" xfId="3" applyNumberFormat="1" applyFont="1" applyFill="1" applyBorder="1" applyAlignment="1">
      <alignment horizontal="center" vertical="center" shrinkToFit="1"/>
    </xf>
    <xf numFmtId="3" fontId="26" fillId="0" borderId="12" xfId="3" applyNumberFormat="1" applyFont="1" applyFill="1" applyBorder="1" applyAlignment="1">
      <alignment horizontal="center" vertical="center"/>
    </xf>
    <xf numFmtId="3" fontId="26" fillId="0" borderId="12" xfId="3" applyNumberFormat="1" applyFont="1" applyBorder="1" applyAlignment="1">
      <alignment horizontal="center" vertical="center"/>
    </xf>
    <xf numFmtId="3" fontId="26" fillId="27" borderId="12" xfId="3" applyNumberFormat="1" applyFont="1" applyFill="1" applyBorder="1" applyAlignment="1">
      <alignment horizontal="center" vertical="center" shrinkToFit="1"/>
    </xf>
    <xf numFmtId="3" fontId="25" fillId="27" borderId="12" xfId="0" applyNumberFormat="1" applyFont="1" applyFill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9" fontId="26" fillId="0" borderId="36" xfId="0" applyNumberFormat="1" applyFont="1" applyBorder="1" applyAlignment="1">
      <alignment horizontal="center" vertical="center" wrapText="1"/>
    </xf>
    <xf numFmtId="9" fontId="26" fillId="0" borderId="36" xfId="0" applyNumberFormat="1" applyFont="1" applyFill="1" applyBorder="1" applyAlignment="1">
      <alignment horizontal="center" vertical="center" wrapText="1"/>
    </xf>
    <xf numFmtId="9" fontId="26" fillId="0" borderId="37" xfId="0" applyNumberFormat="1" applyFont="1" applyBorder="1" applyAlignment="1">
      <alignment horizontal="center" vertical="center" wrapText="1"/>
    </xf>
    <xf numFmtId="9" fontId="26" fillId="0" borderId="25" xfId="0" applyNumberFormat="1" applyFont="1" applyBorder="1" applyAlignment="1">
      <alignment horizontal="center" vertical="center" wrapText="1"/>
    </xf>
    <xf numFmtId="9" fontId="26" fillId="0" borderId="25" xfId="0" applyNumberFormat="1" applyFont="1" applyFill="1" applyBorder="1" applyAlignment="1">
      <alignment horizontal="center" vertical="center" wrapText="1"/>
    </xf>
    <xf numFmtId="9" fontId="26" fillId="0" borderId="25" xfId="3" applyFont="1" applyBorder="1" applyAlignment="1">
      <alignment horizontal="center" vertical="center" wrapText="1"/>
    </xf>
    <xf numFmtId="9" fontId="26" fillId="0" borderId="37" xfId="3" applyFont="1" applyBorder="1" applyAlignment="1">
      <alignment horizontal="center" vertical="center" wrapText="1"/>
    </xf>
    <xf numFmtId="9" fontId="26" fillId="0" borderId="37" xfId="3" applyFont="1" applyFill="1" applyBorder="1" applyAlignment="1">
      <alignment horizontal="center" vertical="center" wrapText="1"/>
    </xf>
    <xf numFmtId="9" fontId="26" fillId="0" borderId="26" xfId="3" applyFont="1" applyBorder="1" applyAlignment="1">
      <alignment horizontal="center" vertical="center" wrapText="1"/>
    </xf>
    <xf numFmtId="9" fontId="26" fillId="0" borderId="26" xfId="3" applyFont="1" applyFill="1" applyBorder="1" applyAlignment="1">
      <alignment horizontal="center" vertical="center" wrapText="1"/>
    </xf>
    <xf numFmtId="9" fontId="26" fillId="0" borderId="36" xfId="3" applyFont="1" applyBorder="1" applyAlignment="1">
      <alignment horizontal="center" vertical="center" wrapText="1"/>
    </xf>
    <xf numFmtId="168" fontId="26" fillId="0" borderId="20" xfId="1" applyNumberFormat="1" applyFont="1" applyBorder="1" applyAlignment="1">
      <alignment horizontal="center" vertical="center" wrapText="1"/>
    </xf>
    <xf numFmtId="168" fontId="26" fillId="0" borderId="37" xfId="1" applyNumberFormat="1" applyFont="1" applyBorder="1" applyAlignment="1">
      <alignment horizontal="center" vertical="center" wrapText="1"/>
    </xf>
    <xf numFmtId="168" fontId="42" fillId="0" borderId="20" xfId="1" applyNumberFormat="1" applyFont="1" applyBorder="1" applyAlignment="1">
      <alignment horizontal="center" vertical="center" wrapText="1"/>
    </xf>
    <xf numFmtId="168" fontId="26" fillId="0" borderId="20" xfId="0" applyNumberFormat="1" applyFont="1" applyBorder="1" applyAlignment="1">
      <alignment horizontal="center" vertical="center" wrapText="1"/>
    </xf>
    <xf numFmtId="168" fontId="26" fillId="2" borderId="20" xfId="1" applyNumberFormat="1" applyFont="1" applyFill="1" applyBorder="1" applyAlignment="1">
      <alignment horizontal="center" vertical="center"/>
    </xf>
    <xf numFmtId="168" fontId="42" fillId="2" borderId="20" xfId="1" applyNumberFormat="1" applyFont="1" applyFill="1" applyBorder="1" applyAlignment="1">
      <alignment horizontal="center" vertical="center"/>
    </xf>
    <xf numFmtId="168" fontId="26" fillId="0" borderId="37" xfId="1" applyNumberFormat="1" applyFont="1" applyBorder="1" applyAlignment="1">
      <alignment horizontal="center" vertical="center" shrinkToFit="1"/>
    </xf>
    <xf numFmtId="168" fontId="25" fillId="0" borderId="20" xfId="1" applyNumberFormat="1" applyFont="1" applyBorder="1" applyAlignment="1">
      <alignment horizontal="center" vertical="center" shrinkToFit="1"/>
    </xf>
    <xf numFmtId="168" fontId="25" fillId="0" borderId="20" xfId="1" applyNumberFormat="1" applyFont="1" applyFill="1" applyBorder="1" applyAlignment="1">
      <alignment horizontal="center" vertical="center" shrinkToFit="1"/>
    </xf>
    <xf numFmtId="168" fontId="26" fillId="0" borderId="20" xfId="1" applyNumberFormat="1" applyFont="1" applyBorder="1" applyAlignment="1">
      <alignment horizontal="center" vertical="center" shrinkToFit="1"/>
    </xf>
    <xf numFmtId="168" fontId="26" fillId="0" borderId="20" xfId="1" applyNumberFormat="1" applyFont="1" applyFill="1" applyBorder="1" applyAlignment="1">
      <alignment horizontal="center" vertical="center" shrinkToFit="1"/>
    </xf>
    <xf numFmtId="168" fontId="26" fillId="0" borderId="17" xfId="1" applyNumberFormat="1" applyFont="1" applyBorder="1" applyAlignment="1">
      <alignment vertical="center" shrinkToFit="1"/>
    </xf>
    <xf numFmtId="168" fontId="26" fillId="0" borderId="18" xfId="1" applyNumberFormat="1" applyFont="1" applyBorder="1" applyAlignment="1">
      <alignment vertical="center" shrinkToFit="1"/>
    </xf>
    <xf numFmtId="168" fontId="26" fillId="0" borderId="19" xfId="1" applyNumberFormat="1" applyFont="1" applyBorder="1" applyAlignment="1">
      <alignment vertical="center" shrinkToFit="1"/>
    </xf>
    <xf numFmtId="168" fontId="26" fillId="0" borderId="20" xfId="0" applyNumberFormat="1" applyFont="1" applyFill="1" applyBorder="1" applyAlignment="1">
      <alignment horizontal="center" vertical="center" shrinkToFit="1"/>
    </xf>
    <xf numFmtId="168" fontId="26" fillId="0" borderId="20" xfId="0" applyNumberFormat="1" applyFont="1" applyBorder="1" applyAlignment="1">
      <alignment horizontal="center" vertical="center" shrinkToFit="1"/>
    </xf>
    <xf numFmtId="43" fontId="26" fillId="0" borderId="20" xfId="1" applyFont="1" applyBorder="1" applyAlignment="1">
      <alignment horizontal="center" vertical="center" wrapText="1"/>
    </xf>
    <xf numFmtId="168" fontId="26" fillId="2" borderId="20" xfId="0" applyNumberFormat="1" applyFont="1" applyFill="1" applyBorder="1" applyAlignment="1">
      <alignment horizontal="center" vertical="center" shrinkToFit="1"/>
    </xf>
    <xf numFmtId="43" fontId="25" fillId="0" borderId="20" xfId="1" applyFont="1" applyBorder="1" applyAlignment="1">
      <alignment horizontal="center" vertical="center" wrapText="1"/>
    </xf>
    <xf numFmtId="4" fontId="26" fillId="0" borderId="20" xfId="1" applyNumberFormat="1" applyFont="1" applyBorder="1" applyAlignment="1">
      <alignment horizontal="center" vertical="center" wrapText="1"/>
    </xf>
    <xf numFmtId="3" fontId="26" fillId="0" borderId="20" xfId="1" applyNumberFormat="1" applyFont="1" applyBorder="1" applyAlignment="1">
      <alignment horizontal="center" vertical="center" wrapText="1"/>
    </xf>
    <xf numFmtId="168" fontId="26" fillId="27" borderId="20" xfId="0" applyNumberFormat="1" applyFont="1" applyFill="1" applyBorder="1" applyAlignment="1">
      <alignment horizontal="center" vertical="center"/>
    </xf>
    <xf numFmtId="168" fontId="26" fillId="0" borderId="20" xfId="1" applyNumberFormat="1" applyFont="1" applyFill="1" applyBorder="1" applyAlignment="1">
      <alignment horizontal="center" vertical="center"/>
    </xf>
    <xf numFmtId="168" fontId="26" fillId="0" borderId="20" xfId="0" applyNumberFormat="1" applyFont="1" applyFill="1" applyBorder="1" applyAlignment="1">
      <alignment horizontal="center" vertical="center"/>
    </xf>
    <xf numFmtId="168" fontId="26" fillId="27" borderId="20" xfId="0" applyNumberFormat="1" applyFont="1" applyFill="1" applyBorder="1" applyAlignment="1">
      <alignment horizontal="center" vertical="center" wrapText="1"/>
    </xf>
    <xf numFmtId="168" fontId="26" fillId="0" borderId="20" xfId="1" applyNumberFormat="1" applyFont="1" applyFill="1" applyBorder="1" applyAlignment="1">
      <alignment horizontal="center" vertical="center" wrapText="1"/>
    </xf>
    <xf numFmtId="168" fontId="26" fillId="27" borderId="20" xfId="0" applyNumberFormat="1" applyFont="1" applyFill="1" applyBorder="1" applyAlignment="1">
      <alignment horizontal="center" vertical="center" shrinkToFit="1"/>
    </xf>
    <xf numFmtId="168" fontId="27" fillId="27" borderId="20" xfId="0" applyNumberFormat="1" applyFont="1" applyFill="1" applyBorder="1" applyAlignment="1">
      <alignment horizontal="center" vertical="center" shrinkToFit="1"/>
    </xf>
    <xf numFmtId="168" fontId="27" fillId="3" borderId="20" xfId="1" applyNumberFormat="1" applyFont="1" applyFill="1" applyBorder="1" applyAlignment="1">
      <alignment horizontal="center" vertical="center" shrinkToFit="1"/>
    </xf>
    <xf numFmtId="168" fontId="27" fillId="0" borderId="20" xfId="1" applyNumberFormat="1" applyFont="1" applyFill="1" applyBorder="1" applyAlignment="1">
      <alignment horizontal="center" vertical="center" shrinkToFit="1"/>
    </xf>
    <xf numFmtId="168" fontId="26" fillId="2" borderId="20" xfId="1" applyNumberFormat="1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58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vertical="center" wrapText="1"/>
    </xf>
    <xf numFmtId="0" fontId="31" fillId="0" borderId="58" xfId="0" applyFont="1" applyFill="1" applyBorder="1" applyAlignment="1">
      <alignment vertical="center" wrapText="1"/>
    </xf>
    <xf numFmtId="1" fontId="26" fillId="0" borderId="20" xfId="0" applyNumberFormat="1" applyFont="1" applyFill="1" applyBorder="1" applyAlignment="1">
      <alignment horizontal="center" vertical="center" wrapText="1"/>
    </xf>
    <xf numFmtId="3" fontId="26" fillId="27" borderId="0" xfId="3" applyNumberFormat="1" applyFont="1" applyFill="1" applyBorder="1" applyAlignment="1">
      <alignment horizontal="center" vertical="center"/>
    </xf>
    <xf numFmtId="3" fontId="31" fillId="27" borderId="0" xfId="0" applyNumberFormat="1" applyFont="1" applyFill="1" applyBorder="1" applyAlignment="1">
      <alignment horizontal="center" vertical="center" wrapText="1"/>
    </xf>
    <xf numFmtId="3" fontId="26" fillId="0" borderId="0" xfId="3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/>
    <xf numFmtId="3" fontId="26" fillId="0" borderId="20" xfId="61" applyNumberFormat="1" applyFont="1" applyBorder="1" applyAlignment="1">
      <alignment horizontal="center" vertical="center" wrapText="1"/>
    </xf>
    <xf numFmtId="3" fontId="26" fillId="0" borderId="20" xfId="61" applyNumberFormat="1" applyFont="1" applyBorder="1" applyAlignment="1">
      <alignment horizontal="center" vertical="center" shrinkToFit="1"/>
    </xf>
    <xf numFmtId="3" fontId="26" fillId="0" borderId="0" xfId="61" applyNumberFormat="1" applyFont="1" applyAlignment="1">
      <alignment horizontal="center" vertical="center" shrinkToFit="1"/>
    </xf>
    <xf numFmtId="3" fontId="26" fillId="0" borderId="0" xfId="61" applyNumberFormat="1" applyFont="1" applyFill="1" applyAlignment="1">
      <alignment horizontal="center" vertical="center" shrinkToFit="1"/>
    </xf>
    <xf numFmtId="3" fontId="26" fillId="0" borderId="20" xfId="61" applyNumberFormat="1" applyFont="1" applyFill="1" applyBorder="1" applyAlignment="1">
      <alignment horizontal="center" vertical="center" wrapText="1"/>
    </xf>
    <xf numFmtId="3" fontId="26" fillId="2" borderId="20" xfId="61" applyNumberFormat="1" applyFont="1" applyFill="1" applyBorder="1" applyAlignment="1">
      <alignment horizontal="center" vertical="center" wrapText="1"/>
    </xf>
    <xf numFmtId="3" fontId="26" fillId="0" borderId="20" xfId="61" applyNumberFormat="1" applyFont="1" applyFill="1" applyBorder="1" applyAlignment="1">
      <alignment horizontal="center" vertical="center"/>
    </xf>
    <xf numFmtId="3" fontId="26" fillId="2" borderId="20" xfId="61" applyNumberFormat="1" applyFont="1" applyFill="1" applyBorder="1" applyAlignment="1">
      <alignment horizontal="center" vertical="center"/>
    </xf>
    <xf numFmtId="3" fontId="27" fillId="27" borderId="20" xfId="61" applyNumberFormat="1" applyFont="1" applyFill="1" applyBorder="1" applyAlignment="1">
      <alignment horizontal="center" vertical="center" wrapText="1"/>
    </xf>
    <xf numFmtId="3" fontId="27" fillId="0" borderId="20" xfId="61" applyNumberFormat="1" applyFont="1" applyBorder="1" applyAlignment="1">
      <alignment horizontal="center" vertical="center" wrapText="1"/>
    </xf>
    <xf numFmtId="3" fontId="27" fillId="0" borderId="20" xfId="61" applyNumberFormat="1" applyFont="1" applyFill="1" applyBorder="1" applyAlignment="1">
      <alignment horizontal="center" vertical="center" wrapText="1"/>
    </xf>
    <xf numFmtId="3" fontId="27" fillId="0" borderId="24" xfId="61" applyNumberFormat="1" applyFont="1" applyBorder="1" applyAlignment="1">
      <alignment horizontal="center" vertical="center" wrapText="1"/>
    </xf>
    <xf numFmtId="3" fontId="27" fillId="0" borderId="24" xfId="61" applyNumberFormat="1" applyFont="1" applyFill="1" applyBorder="1" applyAlignment="1">
      <alignment horizontal="center" vertical="center" wrapText="1"/>
    </xf>
    <xf numFmtId="3" fontId="26" fillId="27" borderId="19" xfId="61" applyNumberFormat="1" applyFont="1" applyFill="1" applyBorder="1" applyAlignment="1">
      <alignment horizontal="center" vertical="center"/>
    </xf>
    <xf numFmtId="3" fontId="26" fillId="0" borderId="19" xfId="61" applyNumberFormat="1" applyFont="1" applyFill="1" applyBorder="1" applyAlignment="1">
      <alignment horizontal="center" vertical="center"/>
    </xf>
    <xf numFmtId="3" fontId="27" fillId="27" borderId="24" xfId="61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justify" vertical="center" wrapText="1"/>
    </xf>
    <xf numFmtId="0" fontId="26" fillId="0" borderId="37" xfId="0" applyFont="1" applyBorder="1" applyAlignment="1">
      <alignment horizontal="justify" vertical="center" wrapText="1"/>
    </xf>
    <xf numFmtId="0" fontId="26" fillId="0" borderId="33" xfId="0" applyFont="1" applyBorder="1" applyAlignment="1">
      <alignment horizontal="justify" vertical="center" wrapText="1"/>
    </xf>
    <xf numFmtId="0" fontId="26" fillId="0" borderId="25" xfId="0" applyFont="1" applyBorder="1" applyAlignment="1">
      <alignment horizontal="justify" vertical="center" wrapText="1"/>
    </xf>
    <xf numFmtId="0" fontId="26" fillId="0" borderId="26" xfId="0" applyFont="1" applyBorder="1" applyAlignment="1">
      <alignment horizontal="justify" vertical="center" wrapText="1"/>
    </xf>
    <xf numFmtId="0" fontId="26" fillId="0" borderId="27" xfId="0" applyFont="1" applyBorder="1" applyAlignment="1">
      <alignment horizontal="justify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9" fontId="26" fillId="0" borderId="24" xfId="3" applyFont="1" applyBorder="1" applyAlignment="1">
      <alignment horizontal="center" vertical="center" wrapText="1"/>
    </xf>
    <xf numFmtId="9" fontId="26" fillId="0" borderId="28" xfId="3" applyFont="1" applyBorder="1" applyAlignment="1">
      <alignment horizontal="center" vertical="center" wrapText="1"/>
    </xf>
    <xf numFmtId="0" fontId="30" fillId="4" borderId="20" xfId="0" applyFont="1" applyFill="1" applyBorder="1" applyAlignment="1">
      <alignment horizontal="left" vertical="center" wrapText="1" readingOrder="1"/>
    </xf>
    <xf numFmtId="164" fontId="32" fillId="0" borderId="20" xfId="2" applyNumberFormat="1" applyFont="1" applyFill="1" applyBorder="1" applyAlignment="1">
      <alignment horizontal="left" vertical="center" wrapText="1" readingOrder="1"/>
    </xf>
    <xf numFmtId="0" fontId="26" fillId="0" borderId="17" xfId="0" applyFont="1" applyBorder="1" applyAlignment="1">
      <alignment horizontal="justify" vertical="center" wrapText="1"/>
    </xf>
    <xf numFmtId="0" fontId="26" fillId="0" borderId="18" xfId="0" applyFont="1" applyBorder="1" applyAlignment="1">
      <alignment horizontal="justify" vertical="center" wrapText="1"/>
    </xf>
    <xf numFmtId="0" fontId="26" fillId="0" borderId="19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35" fillId="4" borderId="17" xfId="0" applyFont="1" applyFill="1" applyBorder="1" applyAlignment="1">
      <alignment horizontal="center" vertical="center"/>
    </xf>
    <xf numFmtId="0" fontId="35" fillId="4" borderId="18" xfId="0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3" fillId="4" borderId="18" xfId="0" applyFont="1" applyFill="1" applyBorder="1" applyAlignment="1">
      <alignment horizontal="center"/>
    </xf>
    <xf numFmtId="0" fontId="43" fillId="4" borderId="19" xfId="0" applyFont="1" applyFill="1" applyBorder="1" applyAlignment="1">
      <alignment horizontal="center"/>
    </xf>
    <xf numFmtId="0" fontId="48" fillId="0" borderId="1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48" fillId="2" borderId="17" xfId="0" applyFont="1" applyFill="1" applyBorder="1" applyAlignment="1">
      <alignment horizontal="center" vertical="center" wrapText="1" readingOrder="1"/>
    </xf>
    <xf numFmtId="0" fontId="48" fillId="2" borderId="18" xfId="0" applyFont="1" applyFill="1" applyBorder="1" applyAlignment="1">
      <alignment horizontal="center" vertical="center" wrapText="1" readingOrder="1"/>
    </xf>
    <xf numFmtId="0" fontId="48" fillId="2" borderId="19" xfId="0" applyFont="1" applyFill="1" applyBorder="1" applyAlignment="1">
      <alignment horizontal="center" vertical="center" wrapText="1" readingOrder="1"/>
    </xf>
    <xf numFmtId="0" fontId="26" fillId="2" borderId="17" xfId="0" applyFont="1" applyFill="1" applyBorder="1" applyAlignment="1">
      <alignment horizontal="center" vertical="center" wrapText="1" readingOrder="1"/>
    </xf>
    <xf numFmtId="0" fontId="26" fillId="2" borderId="18" xfId="0" applyFont="1" applyFill="1" applyBorder="1" applyAlignment="1">
      <alignment horizontal="center" vertical="center" wrapText="1" readingOrder="1"/>
    </xf>
    <xf numFmtId="0" fontId="26" fillId="2" borderId="19" xfId="0" applyFont="1" applyFill="1" applyBorder="1" applyAlignment="1">
      <alignment horizontal="center" vertical="center" wrapText="1" readingOrder="1"/>
    </xf>
    <xf numFmtId="9" fontId="26" fillId="0" borderId="17" xfId="0" applyNumberFormat="1" applyFont="1" applyFill="1" applyBorder="1" applyAlignment="1">
      <alignment horizontal="center" vertical="center" wrapText="1" readingOrder="1"/>
    </xf>
    <xf numFmtId="9" fontId="26" fillId="0" borderId="19" xfId="0" applyNumberFormat="1" applyFont="1" applyFill="1" applyBorder="1" applyAlignment="1">
      <alignment horizontal="center" vertical="center" wrapText="1" readingOrder="1"/>
    </xf>
    <xf numFmtId="9" fontId="26" fillId="0" borderId="33" xfId="3" applyFont="1" applyBorder="1" applyAlignment="1">
      <alignment horizontal="center" vertical="center" wrapText="1"/>
    </xf>
    <xf numFmtId="9" fontId="26" fillId="0" borderId="27" xfId="3" applyFont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9" fontId="26" fillId="0" borderId="17" xfId="0" applyNumberFormat="1" applyFont="1" applyBorder="1" applyAlignment="1">
      <alignment horizontal="center" vertical="center" wrapText="1" readingOrder="1"/>
    </xf>
    <xf numFmtId="9" fontId="26" fillId="0" borderId="19" xfId="0" applyNumberFormat="1" applyFont="1" applyBorder="1" applyAlignment="1">
      <alignment horizontal="center" vertical="center" wrapText="1" readingOrder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left" vertical="center" wrapText="1" readingOrder="1"/>
    </xf>
    <xf numFmtId="0" fontId="26" fillId="2" borderId="18" xfId="0" applyFont="1" applyFill="1" applyBorder="1" applyAlignment="1">
      <alignment horizontal="left" vertical="center" wrapText="1" readingOrder="1"/>
    </xf>
    <xf numFmtId="0" fontId="26" fillId="2" borderId="19" xfId="0" applyFont="1" applyFill="1" applyBorder="1" applyAlignment="1">
      <alignment horizontal="left" vertical="center" wrapText="1" readingOrder="1"/>
    </xf>
    <xf numFmtId="0" fontId="30" fillId="4" borderId="17" xfId="0" applyFont="1" applyFill="1" applyBorder="1" applyAlignment="1">
      <alignment horizontal="left" vertical="center"/>
    </xf>
    <xf numFmtId="0" fontId="30" fillId="4" borderId="18" xfId="0" applyFont="1" applyFill="1" applyBorder="1" applyAlignment="1">
      <alignment horizontal="left" vertical="center"/>
    </xf>
    <xf numFmtId="0" fontId="30" fillId="4" borderId="19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horizontal="justify" vertical="center" wrapText="1" readingOrder="1"/>
    </xf>
    <xf numFmtId="0" fontId="26" fillId="2" borderId="18" xfId="0" applyFont="1" applyFill="1" applyBorder="1" applyAlignment="1">
      <alignment horizontal="justify" vertical="center" wrapText="1" readingOrder="1"/>
    </xf>
    <xf numFmtId="0" fontId="26" fillId="2" borderId="19" xfId="0" applyFont="1" applyFill="1" applyBorder="1" applyAlignment="1">
      <alignment horizontal="justify" vertical="center" wrapText="1" readingOrder="1"/>
    </xf>
    <xf numFmtId="10" fontId="26" fillId="0" borderId="24" xfId="3" applyNumberFormat="1" applyFont="1" applyBorder="1" applyAlignment="1">
      <alignment horizontal="center" vertical="center" wrapText="1"/>
    </xf>
    <xf numFmtId="10" fontId="26" fillId="0" borderId="28" xfId="3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 readingOrder="1"/>
    </xf>
    <xf numFmtId="0" fontId="32" fillId="2" borderId="17" xfId="0" applyFont="1" applyFill="1" applyBorder="1" applyAlignment="1">
      <alignment horizontal="center" vertical="center" wrapText="1" readingOrder="1"/>
    </xf>
    <xf numFmtId="0" fontId="32" fillId="2" borderId="18" xfId="0" applyFont="1" applyFill="1" applyBorder="1" applyAlignment="1">
      <alignment horizontal="center" vertical="center" wrapText="1" readingOrder="1"/>
    </xf>
    <xf numFmtId="0" fontId="32" fillId="2" borderId="19" xfId="0" applyFont="1" applyFill="1" applyBorder="1" applyAlignment="1">
      <alignment horizontal="center" vertical="center" wrapText="1" readingOrder="1"/>
    </xf>
    <xf numFmtId="0" fontId="35" fillId="4" borderId="17" xfId="0" applyFont="1" applyFill="1" applyBorder="1" applyAlignment="1">
      <alignment horizontal="center" vertical="center" wrapText="1" readingOrder="1"/>
    </xf>
    <xf numFmtId="0" fontId="35" fillId="4" borderId="18" xfId="0" applyFont="1" applyFill="1" applyBorder="1" applyAlignment="1">
      <alignment horizontal="center" vertical="center" wrapText="1" readingOrder="1"/>
    </xf>
    <xf numFmtId="0" fontId="35" fillId="4" borderId="19" xfId="0" applyFont="1" applyFill="1" applyBorder="1" applyAlignment="1">
      <alignment horizontal="center" vertical="center" wrapText="1" readingOrder="1"/>
    </xf>
    <xf numFmtId="0" fontId="30" fillId="4" borderId="17" xfId="0" applyFont="1" applyFill="1" applyBorder="1" applyAlignment="1">
      <alignment horizontal="left" vertical="center" wrapText="1" readingOrder="1"/>
    </xf>
    <xf numFmtId="0" fontId="30" fillId="4" borderId="18" xfId="0" applyFont="1" applyFill="1" applyBorder="1" applyAlignment="1">
      <alignment horizontal="left" vertical="center" wrapText="1" readingOrder="1"/>
    </xf>
    <xf numFmtId="0" fontId="30" fillId="4" borderId="19" xfId="0" applyFont="1" applyFill="1" applyBorder="1" applyAlignment="1">
      <alignment horizontal="left" vertical="center" wrapText="1" readingOrder="1"/>
    </xf>
    <xf numFmtId="43" fontId="26" fillId="0" borderId="17" xfId="1" applyFont="1" applyBorder="1" applyAlignment="1">
      <alignment horizontal="left" vertical="center" wrapText="1" readingOrder="1"/>
    </xf>
    <xf numFmtId="43" fontId="26" fillId="0" borderId="18" xfId="1" applyFont="1" applyBorder="1" applyAlignment="1">
      <alignment horizontal="left" vertical="center" wrapText="1" readingOrder="1"/>
    </xf>
    <xf numFmtId="43" fontId="26" fillId="0" borderId="19" xfId="1" applyFont="1" applyBorder="1" applyAlignment="1">
      <alignment horizontal="left" vertical="center" wrapText="1" readingOrder="1"/>
    </xf>
    <xf numFmtId="0" fontId="46" fillId="2" borderId="18" xfId="0" applyFont="1" applyFill="1" applyBorder="1" applyAlignment="1">
      <alignment horizontal="center" vertical="center" wrapText="1" readingOrder="1"/>
    </xf>
    <xf numFmtId="0" fontId="46" fillId="2" borderId="19" xfId="0" applyFont="1" applyFill="1" applyBorder="1" applyAlignment="1">
      <alignment horizontal="center" vertical="center" wrapText="1" readingOrder="1"/>
    </xf>
    <xf numFmtId="0" fontId="31" fillId="0" borderId="0" xfId="0" applyFont="1" applyFill="1" applyBorder="1" applyAlignment="1">
      <alignment horizontal="justify" vertical="center" wrapText="1"/>
    </xf>
    <xf numFmtId="0" fontId="31" fillId="0" borderId="0" xfId="0" applyFont="1" applyFill="1" applyBorder="1" applyAlignment="1">
      <alignment horizontal="center" vertical="center" wrapText="1"/>
    </xf>
    <xf numFmtId="9" fontId="31" fillId="0" borderId="0" xfId="3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center" vertical="center" wrapText="1"/>
    </xf>
    <xf numFmtId="9" fontId="26" fillId="2" borderId="17" xfId="0" applyNumberFormat="1" applyFont="1" applyFill="1" applyBorder="1" applyAlignment="1">
      <alignment horizontal="center" vertical="center" wrapText="1" readingOrder="1"/>
    </xf>
    <xf numFmtId="9" fontId="26" fillId="2" borderId="19" xfId="0" applyNumberFormat="1" applyFont="1" applyFill="1" applyBorder="1" applyAlignment="1">
      <alignment horizontal="center" vertical="center" wrapText="1" readingOrder="1"/>
    </xf>
    <xf numFmtId="10" fontId="26" fillId="0" borderId="33" xfId="0" applyNumberFormat="1" applyFont="1" applyBorder="1" applyAlignment="1">
      <alignment horizontal="center" vertical="center" wrapText="1"/>
    </xf>
    <xf numFmtId="10" fontId="26" fillId="0" borderId="27" xfId="0" applyNumberFormat="1" applyFont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left" vertical="center" wrapText="1" readingOrder="1"/>
    </xf>
    <xf numFmtId="0" fontId="35" fillId="4" borderId="18" xfId="0" applyFont="1" applyFill="1" applyBorder="1" applyAlignment="1">
      <alignment horizontal="left" vertical="center" wrapText="1" readingOrder="1"/>
    </xf>
    <xf numFmtId="0" fontId="35" fillId="4" borderId="19" xfId="0" applyFont="1" applyFill="1" applyBorder="1" applyAlignment="1">
      <alignment horizontal="left" vertical="center" wrapText="1" readingOrder="1"/>
    </xf>
    <xf numFmtId="0" fontId="46" fillId="0" borderId="1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center"/>
    </xf>
    <xf numFmtId="0" fontId="35" fillId="4" borderId="18" xfId="0" applyFont="1" applyFill="1" applyBorder="1" applyAlignment="1">
      <alignment horizontal="center"/>
    </xf>
    <xf numFmtId="0" fontId="35" fillId="4" borderId="19" xfId="0" applyFont="1" applyFill="1" applyBorder="1" applyAlignment="1">
      <alignment horizontal="center"/>
    </xf>
    <xf numFmtId="0" fontId="36" fillId="0" borderId="24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43" fillId="30" borderId="17" xfId="0" applyFont="1" applyFill="1" applyBorder="1" applyAlignment="1">
      <alignment horizontal="left"/>
    </xf>
    <xf numFmtId="0" fontId="43" fillId="30" borderId="18" xfId="0" applyFont="1" applyFill="1" applyBorder="1" applyAlignment="1">
      <alignment horizontal="left"/>
    </xf>
    <xf numFmtId="0" fontId="43" fillId="30" borderId="19" xfId="0" applyFont="1" applyFill="1" applyBorder="1" applyAlignment="1">
      <alignment horizontal="left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justify" vertical="center" wrapText="1"/>
    </xf>
    <xf numFmtId="0" fontId="26" fillId="0" borderId="18" xfId="0" applyFont="1" applyFill="1" applyBorder="1" applyAlignment="1">
      <alignment horizontal="justify" vertical="center" wrapText="1"/>
    </xf>
    <xf numFmtId="0" fontId="26" fillId="0" borderId="19" xfId="0" applyFont="1" applyFill="1" applyBorder="1" applyAlignment="1">
      <alignment horizontal="justify" vertical="center" wrapText="1"/>
    </xf>
    <xf numFmtId="9" fontId="26" fillId="0" borderId="24" xfId="3" applyFont="1" applyFill="1" applyBorder="1" applyAlignment="1">
      <alignment horizontal="center" vertical="center" wrapText="1"/>
    </xf>
    <xf numFmtId="9" fontId="26" fillId="0" borderId="28" xfId="3" applyFont="1" applyFill="1" applyBorder="1" applyAlignment="1">
      <alignment horizontal="center" vertical="center" wrapText="1"/>
    </xf>
    <xf numFmtId="0" fontId="30" fillId="30" borderId="17" xfId="0" applyFont="1" applyFill="1" applyBorder="1" applyAlignment="1">
      <alignment horizontal="center"/>
    </xf>
    <xf numFmtId="0" fontId="30" fillId="30" borderId="18" xfId="0" applyFont="1" applyFill="1" applyBorder="1" applyAlignment="1">
      <alignment horizontal="center"/>
    </xf>
    <xf numFmtId="0" fontId="30" fillId="30" borderId="19" xfId="0" applyFont="1" applyFill="1" applyBorder="1" applyAlignment="1">
      <alignment horizontal="center"/>
    </xf>
    <xf numFmtId="0" fontId="44" fillId="2" borderId="17" xfId="0" applyFont="1" applyFill="1" applyBorder="1" applyAlignment="1">
      <alignment horizontal="center" vertical="center" wrapText="1" readingOrder="1"/>
    </xf>
    <xf numFmtId="0" fontId="44" fillId="2" borderId="18" xfId="0" applyFont="1" applyFill="1" applyBorder="1" applyAlignment="1">
      <alignment horizontal="center" vertical="center" wrapText="1" readingOrder="1"/>
    </xf>
    <xf numFmtId="0" fontId="44" fillId="2" borderId="19" xfId="0" applyFont="1" applyFill="1" applyBorder="1" applyAlignment="1">
      <alignment horizontal="center" vertical="center" wrapText="1" readingOrder="1"/>
    </xf>
    <xf numFmtId="0" fontId="26" fillId="2" borderId="17" xfId="0" applyNumberFormat="1" applyFont="1" applyFill="1" applyBorder="1" applyAlignment="1">
      <alignment horizontal="center" vertical="center" wrapText="1" readingOrder="1"/>
    </xf>
    <xf numFmtId="0" fontId="26" fillId="2" borderId="19" xfId="0" applyNumberFormat="1" applyFont="1" applyFill="1" applyBorder="1" applyAlignment="1">
      <alignment horizontal="center" vertical="center" wrapText="1" readingOrder="1"/>
    </xf>
    <xf numFmtId="0" fontId="35" fillId="4" borderId="17" xfId="0" applyFont="1" applyFill="1" applyBorder="1" applyAlignment="1">
      <alignment horizontal="left"/>
    </xf>
    <xf numFmtId="0" fontId="35" fillId="4" borderId="18" xfId="0" applyFont="1" applyFill="1" applyBorder="1" applyAlignment="1">
      <alignment horizontal="left"/>
    </xf>
    <xf numFmtId="0" fontId="35" fillId="4" borderId="19" xfId="0" applyFont="1" applyFill="1" applyBorder="1" applyAlignment="1">
      <alignment horizontal="left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left" vertical="center"/>
    </xf>
    <xf numFmtId="0" fontId="35" fillId="4" borderId="34" xfId="0" applyFont="1" applyFill="1" applyBorder="1" applyAlignment="1">
      <alignment horizontal="left" vertical="center"/>
    </xf>
    <xf numFmtId="0" fontId="36" fillId="2" borderId="17" xfId="0" applyFont="1" applyFill="1" applyBorder="1" applyAlignment="1">
      <alignment horizontal="center" vertical="center" wrapText="1" readingOrder="1"/>
    </xf>
    <xf numFmtId="0" fontId="36" fillId="2" borderId="18" xfId="0" applyFont="1" applyFill="1" applyBorder="1" applyAlignment="1">
      <alignment horizontal="center" vertical="center" wrapText="1" readingOrder="1"/>
    </xf>
    <xf numFmtId="0" fontId="36" fillId="2" borderId="19" xfId="0" applyFont="1" applyFill="1" applyBorder="1" applyAlignment="1">
      <alignment horizontal="center" vertical="center" wrapText="1" readingOrder="1"/>
    </xf>
    <xf numFmtId="9" fontId="26" fillId="2" borderId="17" xfId="3" applyFont="1" applyFill="1" applyBorder="1" applyAlignment="1">
      <alignment horizontal="center" vertical="center" wrapText="1" readingOrder="1"/>
    </xf>
    <xf numFmtId="9" fontId="26" fillId="2" borderId="19" xfId="3" applyFont="1" applyFill="1" applyBorder="1" applyAlignment="1">
      <alignment horizontal="center" vertical="center" wrapText="1" readingOrder="1"/>
    </xf>
    <xf numFmtId="10" fontId="26" fillId="0" borderId="24" xfId="3" applyNumberFormat="1" applyFont="1" applyFill="1" applyBorder="1" applyAlignment="1">
      <alignment horizontal="center" vertical="center" wrapText="1"/>
    </xf>
    <xf numFmtId="10" fontId="26" fillId="0" borderId="28" xfId="3" applyNumberFormat="1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19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horizontal="justify" vertical="top"/>
    </xf>
    <xf numFmtId="0" fontId="31" fillId="0" borderId="18" xfId="0" applyFont="1" applyFill="1" applyBorder="1" applyAlignment="1">
      <alignment horizontal="justify" vertical="top"/>
    </xf>
    <xf numFmtId="0" fontId="31" fillId="0" borderId="19" xfId="0" applyFont="1" applyFill="1" applyBorder="1" applyAlignment="1">
      <alignment horizontal="justify" vertical="top"/>
    </xf>
    <xf numFmtId="9" fontId="31" fillId="0" borderId="24" xfId="3" applyFont="1" applyFill="1" applyBorder="1" applyAlignment="1">
      <alignment horizontal="center" vertical="center" wrapText="1"/>
    </xf>
    <xf numFmtId="9" fontId="31" fillId="0" borderId="28" xfId="3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justify" vertical="center" wrapText="1"/>
    </xf>
    <xf numFmtId="0" fontId="31" fillId="0" borderId="18" xfId="0" applyFont="1" applyFill="1" applyBorder="1" applyAlignment="1">
      <alignment horizontal="justify" vertical="center" wrapText="1"/>
    </xf>
    <xf numFmtId="0" fontId="31" fillId="0" borderId="19" xfId="0" applyFont="1" applyFill="1" applyBorder="1" applyAlignment="1">
      <alignment horizontal="justify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 readingOrder="1"/>
    </xf>
    <xf numFmtId="0" fontId="31" fillId="2" borderId="18" xfId="0" applyFont="1" applyFill="1" applyBorder="1" applyAlignment="1">
      <alignment horizontal="center" vertical="center" wrapText="1" readingOrder="1"/>
    </xf>
    <xf numFmtId="0" fontId="31" fillId="2" borderId="19" xfId="0" applyFont="1" applyFill="1" applyBorder="1" applyAlignment="1">
      <alignment horizontal="center" vertical="center" wrapText="1" readingOrder="1"/>
    </xf>
    <xf numFmtId="9" fontId="31" fillId="2" borderId="17" xfId="0" applyNumberFormat="1" applyFont="1" applyFill="1" applyBorder="1" applyAlignment="1">
      <alignment horizontal="center" vertical="center" wrapText="1" readingOrder="1"/>
    </xf>
    <xf numFmtId="9" fontId="31" fillId="2" borderId="19" xfId="0" applyNumberFormat="1" applyFont="1" applyFill="1" applyBorder="1" applyAlignment="1">
      <alignment horizontal="center" vertical="center" wrapText="1" readingOrder="1"/>
    </xf>
    <xf numFmtId="43" fontId="31" fillId="0" borderId="17" xfId="1" applyFont="1" applyFill="1" applyBorder="1" applyAlignment="1">
      <alignment horizontal="left" vertical="center" wrapText="1" readingOrder="1"/>
    </xf>
    <xf numFmtId="43" fontId="31" fillId="0" borderId="18" xfId="1" applyFont="1" applyFill="1" applyBorder="1" applyAlignment="1">
      <alignment horizontal="left" vertical="center" wrapText="1" readingOrder="1"/>
    </xf>
    <xf numFmtId="43" fontId="31" fillId="0" borderId="19" xfId="1" applyFont="1" applyFill="1" applyBorder="1" applyAlignment="1">
      <alignment horizontal="left" vertical="center" wrapText="1" readingOrder="1"/>
    </xf>
    <xf numFmtId="0" fontId="31" fillId="2" borderId="17" xfId="0" applyFont="1" applyFill="1" applyBorder="1" applyAlignment="1">
      <alignment horizontal="justify" vertical="center" wrapText="1" readingOrder="1"/>
    </xf>
    <xf numFmtId="0" fontId="31" fillId="2" borderId="18" xfId="0" applyFont="1" applyFill="1" applyBorder="1" applyAlignment="1">
      <alignment horizontal="justify" vertical="center" wrapText="1" readingOrder="1"/>
    </xf>
    <xf numFmtId="0" fontId="31" fillId="2" borderId="19" xfId="0" applyFont="1" applyFill="1" applyBorder="1" applyAlignment="1">
      <alignment horizontal="justify" vertical="center" wrapText="1" readingOrder="1"/>
    </xf>
    <xf numFmtId="0" fontId="32" fillId="2" borderId="20" xfId="0" applyFont="1" applyFill="1" applyBorder="1" applyAlignment="1">
      <alignment horizontal="center" vertical="center" wrapText="1" readingOrder="1"/>
    </xf>
    <xf numFmtId="0" fontId="31" fillId="0" borderId="20" xfId="0" applyFont="1" applyFill="1" applyBorder="1" applyAlignment="1">
      <alignment horizontal="left" vertical="center" wrapText="1" readingOrder="1"/>
    </xf>
    <xf numFmtId="0" fontId="36" fillId="0" borderId="20" xfId="0" applyFont="1" applyFill="1" applyBorder="1" applyAlignment="1">
      <alignment horizontal="left" vertical="center" wrapText="1" readingOrder="1"/>
    </xf>
    <xf numFmtId="0" fontId="31" fillId="2" borderId="17" xfId="0" applyFont="1" applyFill="1" applyBorder="1" applyAlignment="1">
      <alignment horizontal="left" vertical="center" wrapText="1" readingOrder="1"/>
    </xf>
    <xf numFmtId="0" fontId="31" fillId="2" borderId="18" xfId="0" applyFont="1" applyFill="1" applyBorder="1" applyAlignment="1">
      <alignment horizontal="left" vertical="center" wrapText="1" readingOrder="1"/>
    </xf>
    <xf numFmtId="0" fontId="31" fillId="2" borderId="19" xfId="0" applyFont="1" applyFill="1" applyBorder="1" applyAlignment="1">
      <alignment horizontal="left" vertical="center" wrapText="1" readingOrder="1"/>
    </xf>
    <xf numFmtId="164" fontId="36" fillId="0" borderId="20" xfId="2" applyNumberFormat="1" applyFont="1" applyFill="1" applyBorder="1" applyAlignment="1">
      <alignment horizontal="left" vertical="center" wrapText="1" readingOrder="1"/>
    </xf>
    <xf numFmtId="0" fontId="39" fillId="0" borderId="29" xfId="0" applyFont="1" applyBorder="1" applyAlignment="1">
      <alignment horizontal="left" vertical="center" wrapText="1"/>
    </xf>
    <xf numFmtId="0" fontId="39" fillId="0" borderId="30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9" fontId="31" fillId="0" borderId="15" xfId="3" applyFont="1" applyFill="1" applyBorder="1" applyAlignment="1">
      <alignment horizontal="center" vertical="center" wrapText="1"/>
    </xf>
    <xf numFmtId="9" fontId="31" fillId="0" borderId="1" xfId="3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left" vertical="center" wrapText="1"/>
    </xf>
    <xf numFmtId="0" fontId="39" fillId="0" borderId="30" xfId="0" applyFont="1" applyFill="1" applyBorder="1" applyAlignment="1">
      <alignment horizontal="left" vertical="center" wrapText="1"/>
    </xf>
    <xf numFmtId="0" fontId="39" fillId="0" borderId="31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left" vertical="center" wrapText="1"/>
    </xf>
    <xf numFmtId="0" fontId="39" fillId="0" borderId="16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 textRotation="90"/>
    </xf>
    <xf numFmtId="0" fontId="37" fillId="0" borderId="2" xfId="0" applyFont="1" applyBorder="1" applyAlignment="1">
      <alignment horizontal="center" vertical="center" textRotation="90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5" fillId="4" borderId="57" xfId="0" applyFont="1" applyFill="1" applyBorder="1" applyAlignment="1">
      <alignment horizontal="center" vertical="center"/>
    </xf>
    <xf numFmtId="0" fontId="49" fillId="0" borderId="1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9" fontId="25" fillId="0" borderId="24" xfId="3" applyFont="1" applyFill="1" applyBorder="1" applyAlignment="1">
      <alignment horizontal="center" vertical="center" wrapText="1"/>
    </xf>
    <xf numFmtId="9" fontId="25" fillId="0" borderId="28" xfId="3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justify" vertical="center" wrapText="1"/>
    </xf>
    <xf numFmtId="0" fontId="39" fillId="0" borderId="18" xfId="0" applyFont="1" applyFill="1" applyBorder="1" applyAlignment="1">
      <alignment horizontal="justify" vertical="center" wrapText="1"/>
    </xf>
    <xf numFmtId="0" fontId="39" fillId="0" borderId="19" xfId="0" applyFont="1" applyFill="1" applyBorder="1" applyAlignment="1">
      <alignment horizontal="justify" vertical="center" wrapText="1"/>
    </xf>
    <xf numFmtId="0" fontId="35" fillId="4" borderId="36" xfId="0" applyFont="1" applyFill="1" applyBorder="1" applyAlignment="1">
      <alignment horizontal="left"/>
    </xf>
    <xf numFmtId="0" fontId="35" fillId="4" borderId="37" xfId="0" applyFont="1" applyFill="1" applyBorder="1" applyAlignment="1">
      <alignment horizontal="left"/>
    </xf>
    <xf numFmtId="0" fontId="35" fillId="4" borderId="33" xfId="0" applyFont="1" applyFill="1" applyBorder="1" applyAlignment="1">
      <alignment horizontal="left"/>
    </xf>
    <xf numFmtId="0" fontId="3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9" fontId="26" fillId="0" borderId="0" xfId="3" applyFont="1" applyFill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0" fontId="26" fillId="0" borderId="52" xfId="0" applyFont="1" applyBorder="1" applyAlignment="1">
      <alignment horizontal="justify" vertical="center" wrapText="1"/>
    </xf>
    <xf numFmtId="0" fontId="26" fillId="0" borderId="53" xfId="0" applyFont="1" applyBorder="1" applyAlignment="1">
      <alignment horizontal="justify" vertical="center" wrapText="1"/>
    </xf>
    <xf numFmtId="0" fontId="26" fillId="0" borderId="54" xfId="0" applyFont="1" applyBorder="1" applyAlignment="1">
      <alignment horizontal="justify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 readingOrder="1"/>
    </xf>
    <xf numFmtId="0" fontId="36" fillId="0" borderId="18" xfId="0" applyFont="1" applyBorder="1" applyAlignment="1">
      <alignment horizontal="center" vertical="center" wrapText="1" readingOrder="1"/>
    </xf>
    <xf numFmtId="0" fontId="36" fillId="0" borderId="19" xfId="0" applyFont="1" applyBorder="1" applyAlignment="1">
      <alignment horizontal="center" vertical="center" wrapText="1" readingOrder="1"/>
    </xf>
    <xf numFmtId="0" fontId="26" fillId="0" borderId="17" xfId="0" applyFont="1" applyBorder="1" applyAlignment="1">
      <alignment horizontal="center" vertical="center" wrapText="1" readingOrder="1"/>
    </xf>
    <xf numFmtId="0" fontId="26" fillId="0" borderId="18" xfId="0" applyFont="1" applyBorder="1" applyAlignment="1">
      <alignment horizontal="center" vertical="center" wrapText="1" readingOrder="1"/>
    </xf>
    <xf numFmtId="0" fontId="26" fillId="0" borderId="19" xfId="0" applyFont="1" applyBorder="1" applyAlignment="1">
      <alignment horizontal="center" vertical="center" wrapText="1" readingOrder="1"/>
    </xf>
    <xf numFmtId="43" fontId="26" fillId="0" borderId="17" xfId="1" applyFont="1" applyFill="1" applyBorder="1" applyAlignment="1">
      <alignment horizontal="left" vertical="center" wrapText="1" readingOrder="1"/>
    </xf>
    <xf numFmtId="43" fontId="26" fillId="0" borderId="18" xfId="1" applyFont="1" applyFill="1" applyBorder="1" applyAlignment="1">
      <alignment horizontal="left" vertical="center" wrapText="1" readingOrder="1"/>
    </xf>
    <xf numFmtId="43" fontId="26" fillId="0" borderId="19" xfId="1" applyFont="1" applyFill="1" applyBorder="1" applyAlignment="1">
      <alignment horizontal="left" vertical="center" wrapText="1" readingOrder="1"/>
    </xf>
    <xf numFmtId="0" fontId="35" fillId="4" borderId="20" xfId="0" applyFont="1" applyFill="1" applyBorder="1" applyAlignment="1">
      <alignment horizontal="center" vertical="center" wrapText="1" readingOrder="1"/>
    </xf>
    <xf numFmtId="0" fontId="31" fillId="2" borderId="20" xfId="0" applyFont="1" applyFill="1" applyBorder="1" applyAlignment="1">
      <alignment horizontal="center" vertical="center" wrapText="1" readingOrder="1"/>
    </xf>
    <xf numFmtId="0" fontId="35" fillId="4" borderId="20" xfId="0" applyFont="1" applyFill="1" applyBorder="1" applyAlignment="1">
      <alignment horizontal="left" vertical="center" wrapText="1" readingOrder="1"/>
    </xf>
    <xf numFmtId="0" fontId="31" fillId="2" borderId="20" xfId="0" applyFont="1" applyFill="1" applyBorder="1" applyAlignment="1">
      <alignment horizontal="justify" vertical="center" wrapText="1" readingOrder="1"/>
    </xf>
    <xf numFmtId="164" fontId="32" fillId="0" borderId="20" xfId="2" applyNumberFormat="1" applyFont="1" applyFill="1" applyBorder="1" applyAlignment="1">
      <alignment horizontal="center" vertical="center" wrapText="1" readingOrder="1"/>
    </xf>
    <xf numFmtId="43" fontId="26" fillId="0" borderId="20" xfId="1" applyFont="1" applyFill="1" applyBorder="1" applyAlignment="1">
      <alignment horizontal="left" vertical="center" wrapText="1" readingOrder="1"/>
    </xf>
    <xf numFmtId="164" fontId="32" fillId="0" borderId="17" xfId="2" applyNumberFormat="1" applyFont="1" applyFill="1" applyBorder="1" applyAlignment="1">
      <alignment horizontal="left" vertical="center" wrapText="1" readingOrder="1"/>
    </xf>
    <xf numFmtId="164" fontId="32" fillId="0" borderId="18" xfId="2" applyNumberFormat="1" applyFont="1" applyFill="1" applyBorder="1" applyAlignment="1">
      <alignment horizontal="left" vertical="center" wrapText="1" readingOrder="1"/>
    </xf>
    <xf numFmtId="164" fontId="32" fillId="0" borderId="19" xfId="2" applyNumberFormat="1" applyFont="1" applyFill="1" applyBorder="1" applyAlignment="1">
      <alignment horizontal="left" vertical="center" wrapText="1" readingOrder="1"/>
    </xf>
    <xf numFmtId="0" fontId="48" fillId="0" borderId="24" xfId="61" applyFont="1" applyBorder="1" applyAlignment="1">
      <alignment horizontal="center" vertical="center" wrapText="1"/>
    </xf>
    <xf numFmtId="0" fontId="48" fillId="0" borderId="28" xfId="61" applyFont="1" applyBorder="1" applyAlignment="1">
      <alignment horizontal="center" vertical="center" wrapText="1"/>
    </xf>
    <xf numFmtId="0" fontId="44" fillId="0" borderId="24" xfId="61" applyFont="1" applyBorder="1" applyAlignment="1">
      <alignment horizontal="center" vertical="center" wrapText="1"/>
    </xf>
    <xf numFmtId="0" fontId="44" fillId="0" borderId="35" xfId="61" applyFont="1" applyBorder="1" applyAlignment="1">
      <alignment horizontal="center" vertical="center" wrapText="1"/>
    </xf>
    <xf numFmtId="0" fontId="44" fillId="0" borderId="28" xfId="61" applyFont="1" applyBorder="1" applyAlignment="1">
      <alignment horizontal="center" vertical="center" wrapText="1"/>
    </xf>
    <xf numFmtId="0" fontId="26" fillId="0" borderId="36" xfId="61" applyFont="1" applyBorder="1" applyAlignment="1">
      <alignment horizontal="justify" vertical="center" wrapText="1"/>
    </xf>
    <xf numFmtId="0" fontId="26" fillId="0" borderId="37" xfId="61" applyFont="1" applyBorder="1" applyAlignment="1">
      <alignment horizontal="justify" vertical="center" wrapText="1"/>
    </xf>
    <xf numFmtId="0" fontId="26" fillId="0" borderId="33" xfId="61" applyFont="1" applyBorder="1" applyAlignment="1">
      <alignment horizontal="justify" vertical="center" wrapText="1"/>
    </xf>
    <xf numFmtId="0" fontId="26" fillId="0" borderId="25" xfId="61" applyFont="1" applyBorder="1" applyAlignment="1">
      <alignment horizontal="justify" vertical="center" wrapText="1"/>
    </xf>
    <xf numFmtId="0" fontId="26" fillId="0" borderId="26" xfId="61" applyFont="1" applyBorder="1" applyAlignment="1">
      <alignment horizontal="justify" vertical="center" wrapText="1"/>
    </xf>
    <xf numFmtId="0" fontId="26" fillId="0" borderId="27" xfId="61" applyFont="1" applyBorder="1" applyAlignment="1">
      <alignment horizontal="justify" vertical="center" wrapText="1"/>
    </xf>
    <xf numFmtId="0" fontId="26" fillId="0" borderId="24" xfId="61" applyFont="1" applyBorder="1" applyAlignment="1">
      <alignment horizontal="center" vertical="center" wrapText="1"/>
    </xf>
    <xf numFmtId="0" fontId="26" fillId="0" borderId="28" xfId="61" applyFont="1" applyBorder="1" applyAlignment="1">
      <alignment horizontal="center" vertical="center" wrapText="1"/>
    </xf>
    <xf numFmtId="9" fontId="26" fillId="0" borderId="24" xfId="95" applyFont="1" applyFill="1" applyBorder="1" applyAlignment="1">
      <alignment horizontal="center" vertical="center" wrapText="1"/>
    </xf>
    <xf numFmtId="9" fontId="26" fillId="0" borderId="28" xfId="95" applyFont="1" applyFill="1" applyBorder="1" applyAlignment="1">
      <alignment horizontal="center" vertical="center" wrapText="1"/>
    </xf>
    <xf numFmtId="0" fontId="35" fillId="4" borderId="17" xfId="61" applyFont="1" applyFill="1" applyBorder="1" applyAlignment="1">
      <alignment horizontal="center" vertical="center"/>
    </xf>
    <xf numFmtId="0" fontId="35" fillId="4" borderId="18" xfId="61" applyFont="1" applyFill="1" applyBorder="1" applyAlignment="1">
      <alignment horizontal="center" vertical="center"/>
    </xf>
    <xf numFmtId="0" fontId="35" fillId="4" borderId="19" xfId="61" applyFont="1" applyFill="1" applyBorder="1" applyAlignment="1">
      <alignment horizontal="center" vertical="center"/>
    </xf>
    <xf numFmtId="0" fontId="48" fillId="0" borderId="17" xfId="61" applyFont="1" applyBorder="1" applyAlignment="1">
      <alignment horizontal="center" vertical="center" wrapText="1"/>
    </xf>
    <xf numFmtId="0" fontId="48" fillId="0" borderId="18" xfId="61" applyFont="1" applyBorder="1" applyAlignment="1">
      <alignment horizontal="center" vertical="center" wrapText="1"/>
    </xf>
    <xf numFmtId="0" fontId="48" fillId="0" borderId="19" xfId="61" applyFont="1" applyBorder="1" applyAlignment="1">
      <alignment horizontal="center" vertical="center" wrapText="1"/>
    </xf>
    <xf numFmtId="0" fontId="26" fillId="0" borderId="17" xfId="61" applyFont="1" applyBorder="1" applyAlignment="1">
      <alignment horizontal="justify" vertical="center" wrapText="1"/>
    </xf>
    <xf numFmtId="0" fontId="26" fillId="0" borderId="18" xfId="61" applyFont="1" applyBorder="1" applyAlignment="1">
      <alignment horizontal="justify" vertical="center" wrapText="1"/>
    </xf>
    <xf numFmtId="0" fontId="26" fillId="0" borderId="19" xfId="61" applyFont="1" applyBorder="1" applyAlignment="1">
      <alignment horizontal="justify" vertical="center" wrapText="1"/>
    </xf>
    <xf numFmtId="0" fontId="26" fillId="0" borderId="17" xfId="61" applyFont="1" applyBorder="1" applyAlignment="1">
      <alignment horizontal="center"/>
    </xf>
    <xf numFmtId="0" fontId="26" fillId="0" borderId="18" xfId="61" applyFont="1" applyBorder="1" applyAlignment="1">
      <alignment horizontal="center"/>
    </xf>
    <xf numFmtId="0" fontId="26" fillId="0" borderId="19" xfId="61" applyFont="1" applyBorder="1" applyAlignment="1">
      <alignment horizontal="center"/>
    </xf>
    <xf numFmtId="0" fontId="48" fillId="0" borderId="24" xfId="61" applyFont="1" applyBorder="1" applyAlignment="1">
      <alignment horizontal="center" vertical="center" shrinkToFit="1"/>
    </xf>
    <xf numFmtId="0" fontId="48" fillId="0" borderId="28" xfId="61" applyFont="1" applyBorder="1" applyAlignment="1">
      <alignment horizontal="center" vertical="center" shrinkToFit="1"/>
    </xf>
    <xf numFmtId="0" fontId="48" fillId="0" borderId="36" xfId="61" applyFont="1" applyBorder="1" applyAlignment="1">
      <alignment horizontal="center" vertical="center"/>
    </xf>
    <xf numFmtId="0" fontId="48" fillId="0" borderId="37" xfId="61" applyFont="1" applyBorder="1" applyAlignment="1">
      <alignment horizontal="center" vertical="center"/>
    </xf>
    <xf numFmtId="0" fontId="48" fillId="0" borderId="33" xfId="61" applyFont="1" applyBorder="1" applyAlignment="1">
      <alignment horizontal="center" vertical="center"/>
    </xf>
    <xf numFmtId="0" fontId="48" fillId="0" borderId="25" xfId="61" applyFont="1" applyBorder="1" applyAlignment="1">
      <alignment horizontal="center" vertical="center"/>
    </xf>
    <xf numFmtId="0" fontId="48" fillId="0" borderId="26" xfId="61" applyFont="1" applyBorder="1" applyAlignment="1">
      <alignment horizontal="center" vertical="center"/>
    </xf>
    <xf numFmtId="0" fontId="48" fillId="0" borderId="27" xfId="61" applyFont="1" applyBorder="1" applyAlignment="1">
      <alignment horizontal="center" vertical="center"/>
    </xf>
    <xf numFmtId="0" fontId="48" fillId="0" borderId="24" xfId="61" applyFont="1" applyBorder="1" applyAlignment="1">
      <alignment horizontal="center" vertical="center"/>
    </xf>
    <xf numFmtId="0" fontId="48" fillId="0" borderId="28" xfId="61" applyFont="1" applyBorder="1" applyAlignment="1">
      <alignment horizontal="center" vertical="center"/>
    </xf>
    <xf numFmtId="0" fontId="48" fillId="0" borderId="24" xfId="61" applyFont="1" applyFill="1" applyBorder="1" applyAlignment="1">
      <alignment horizontal="center" vertical="center"/>
    </xf>
    <xf numFmtId="0" fontId="48" fillId="0" borderId="28" xfId="61" applyFont="1" applyFill="1" applyBorder="1" applyAlignment="1">
      <alignment horizontal="center" vertical="center"/>
    </xf>
    <xf numFmtId="0" fontId="26" fillId="2" borderId="17" xfId="61" applyFont="1" applyFill="1" applyBorder="1" applyAlignment="1">
      <alignment horizontal="center" vertical="center" wrapText="1" readingOrder="1"/>
    </xf>
    <xf numFmtId="0" fontId="26" fillId="2" borderId="18" xfId="61" applyFont="1" applyFill="1" applyBorder="1" applyAlignment="1">
      <alignment horizontal="center" vertical="center" wrapText="1" readingOrder="1"/>
    </xf>
    <xf numFmtId="0" fontId="26" fillId="2" borderId="19" xfId="61" applyFont="1" applyFill="1" applyBorder="1" applyAlignment="1">
      <alignment horizontal="center" vertical="center" wrapText="1" readingOrder="1"/>
    </xf>
    <xf numFmtId="9" fontId="26" fillId="2" borderId="17" xfId="61" applyNumberFormat="1" applyFont="1" applyFill="1" applyBorder="1" applyAlignment="1">
      <alignment horizontal="center" vertical="center" wrapText="1" readingOrder="1"/>
    </xf>
    <xf numFmtId="9" fontId="26" fillId="2" borderId="19" xfId="61" applyNumberFormat="1" applyFont="1" applyFill="1" applyBorder="1" applyAlignment="1">
      <alignment horizontal="center" vertical="center" wrapText="1" readingOrder="1"/>
    </xf>
    <xf numFmtId="0" fontId="26" fillId="2" borderId="17" xfId="61" applyFont="1" applyFill="1" applyBorder="1" applyAlignment="1">
      <alignment horizontal="justify" vertical="center" wrapText="1"/>
    </xf>
    <xf numFmtId="0" fontId="26" fillId="2" borderId="18" xfId="61" applyFont="1" applyFill="1" applyBorder="1" applyAlignment="1">
      <alignment horizontal="justify" vertical="center" wrapText="1"/>
    </xf>
    <xf numFmtId="0" fontId="26" fillId="2" borderId="19" xfId="61" applyFont="1" applyFill="1" applyBorder="1" applyAlignment="1">
      <alignment horizontal="justify" vertical="center" wrapText="1"/>
    </xf>
    <xf numFmtId="9" fontId="26" fillId="2" borderId="24" xfId="95" applyFont="1" applyFill="1" applyBorder="1" applyAlignment="1">
      <alignment horizontal="center" vertical="center" wrapText="1"/>
    </xf>
    <xf numFmtId="9" fontId="26" fillId="2" borderId="28" xfId="95" applyFont="1" applyFill="1" applyBorder="1" applyAlignment="1">
      <alignment horizontal="center" vertical="center" wrapText="1"/>
    </xf>
    <xf numFmtId="0" fontId="30" fillId="4" borderId="17" xfId="61" applyFont="1" applyFill="1" applyBorder="1" applyAlignment="1">
      <alignment horizontal="center"/>
    </xf>
    <xf numFmtId="0" fontId="30" fillId="4" borderId="18" xfId="61" applyFont="1" applyFill="1" applyBorder="1" applyAlignment="1">
      <alignment horizontal="center"/>
    </xf>
    <xf numFmtId="0" fontId="30" fillId="4" borderId="19" xfId="61" applyFont="1" applyFill="1" applyBorder="1" applyAlignment="1">
      <alignment horizontal="center"/>
    </xf>
    <xf numFmtId="0" fontId="48" fillId="2" borderId="17" xfId="61" applyFont="1" applyFill="1" applyBorder="1" applyAlignment="1">
      <alignment horizontal="center" vertical="center" wrapText="1" readingOrder="1"/>
    </xf>
    <xf numFmtId="0" fontId="48" fillId="2" borderId="18" xfId="61" applyFont="1" applyFill="1" applyBorder="1" applyAlignment="1">
      <alignment horizontal="center" vertical="center" wrapText="1" readingOrder="1"/>
    </xf>
    <xf numFmtId="0" fontId="48" fillId="2" borderId="19" xfId="61" applyFont="1" applyFill="1" applyBorder="1" applyAlignment="1">
      <alignment horizontal="center" vertical="center" wrapText="1" readingOrder="1"/>
    </xf>
    <xf numFmtId="0" fontId="26" fillId="2" borderId="17" xfId="61" applyFont="1" applyFill="1" applyBorder="1" applyAlignment="1">
      <alignment horizontal="justify" vertical="center" wrapText="1" readingOrder="1"/>
    </xf>
    <xf numFmtId="0" fontId="26" fillId="2" borderId="18" xfId="61" applyFont="1" applyFill="1" applyBorder="1" applyAlignment="1">
      <alignment horizontal="justify" vertical="center" wrapText="1" readingOrder="1"/>
    </xf>
    <xf numFmtId="0" fontId="26" fillId="2" borderId="19" xfId="61" applyFont="1" applyFill="1" applyBorder="1" applyAlignment="1">
      <alignment horizontal="justify" vertical="center" wrapText="1" readingOrder="1"/>
    </xf>
    <xf numFmtId="0" fontId="35" fillId="4" borderId="17" xfId="61" applyFont="1" applyFill="1" applyBorder="1" applyAlignment="1">
      <alignment horizontal="center"/>
    </xf>
    <xf numFmtId="0" fontId="35" fillId="4" borderId="18" xfId="61" applyFont="1" applyFill="1" applyBorder="1" applyAlignment="1">
      <alignment horizontal="center"/>
    </xf>
    <xf numFmtId="0" fontId="35" fillId="4" borderId="19" xfId="61" applyFont="1" applyFill="1" applyBorder="1" applyAlignment="1">
      <alignment horizontal="center"/>
    </xf>
    <xf numFmtId="0" fontId="31" fillId="0" borderId="17" xfId="61" applyFont="1" applyBorder="1" applyAlignment="1">
      <alignment horizontal="left" vertical="center" wrapText="1"/>
    </xf>
    <xf numFmtId="0" fontId="31" fillId="0" borderId="18" xfId="61" applyFont="1" applyBorder="1" applyAlignment="1">
      <alignment horizontal="left" vertical="center" wrapText="1"/>
    </xf>
    <xf numFmtId="0" fontId="31" fillId="0" borderId="19" xfId="61" applyFont="1" applyBorder="1" applyAlignment="1">
      <alignment horizontal="left" vertical="center" wrapText="1"/>
    </xf>
    <xf numFmtId="0" fontId="26" fillId="2" borderId="17" xfId="61" applyFont="1" applyFill="1" applyBorder="1" applyAlignment="1">
      <alignment horizontal="left" vertical="center" wrapText="1" readingOrder="1"/>
    </xf>
    <xf numFmtId="0" fontId="26" fillId="2" borderId="18" xfId="61" applyFont="1" applyFill="1" applyBorder="1" applyAlignment="1">
      <alignment horizontal="left" vertical="center" wrapText="1" readingOrder="1"/>
    </xf>
    <xf numFmtId="0" fontId="26" fillId="2" borderId="19" xfId="61" applyFont="1" applyFill="1" applyBorder="1" applyAlignment="1">
      <alignment horizontal="left" vertical="center" wrapText="1" readingOrder="1"/>
    </xf>
    <xf numFmtId="0" fontId="35" fillId="4" borderId="20" xfId="61" applyFont="1" applyFill="1" applyBorder="1" applyAlignment="1">
      <alignment horizontal="center" vertical="center" wrapText="1" readingOrder="1"/>
    </xf>
    <xf numFmtId="0" fontId="31" fillId="2" borderId="20" xfId="61" applyFont="1" applyFill="1" applyBorder="1" applyAlignment="1">
      <alignment horizontal="center" vertical="center" wrapText="1" readingOrder="1"/>
    </xf>
    <xf numFmtId="0" fontId="35" fillId="4" borderId="20" xfId="61" applyFont="1" applyFill="1" applyBorder="1" applyAlignment="1">
      <alignment horizontal="left" vertical="center" wrapText="1" readingOrder="1"/>
    </xf>
    <xf numFmtId="0" fontId="31" fillId="2" borderId="20" xfId="61" applyFont="1" applyFill="1" applyBorder="1" applyAlignment="1">
      <alignment horizontal="justify" vertical="center" wrapText="1" readingOrder="1"/>
    </xf>
    <xf numFmtId="0" fontId="46" fillId="0" borderId="20" xfId="61" applyFont="1" applyBorder="1" applyAlignment="1">
      <alignment horizontal="center" vertical="center" wrapText="1"/>
    </xf>
    <xf numFmtId="0" fontId="30" fillId="4" borderId="20" xfId="61" applyFont="1" applyFill="1" applyBorder="1" applyAlignment="1">
      <alignment horizontal="left" vertical="center" wrapText="1" readingOrder="1"/>
    </xf>
    <xf numFmtId="43" fontId="26" fillId="0" borderId="20" xfId="49" applyFont="1" applyFill="1" applyBorder="1" applyAlignment="1">
      <alignment horizontal="left" vertical="center" wrapText="1" readingOrder="1"/>
    </xf>
    <xf numFmtId="43" fontId="26" fillId="0" borderId="17" xfId="49" applyFont="1" applyFill="1" applyBorder="1" applyAlignment="1">
      <alignment horizontal="left" vertical="center" wrapText="1" readingOrder="1"/>
    </xf>
    <xf numFmtId="43" fontId="26" fillId="0" borderId="18" xfId="49" applyFont="1" applyFill="1" applyBorder="1" applyAlignment="1">
      <alignment horizontal="left" vertical="center" wrapText="1" readingOrder="1"/>
    </xf>
    <xf numFmtId="43" fontId="26" fillId="0" borderId="19" xfId="49" applyFont="1" applyFill="1" applyBorder="1" applyAlignment="1">
      <alignment horizontal="left" vertical="center" wrapText="1" readingOrder="1"/>
    </xf>
    <xf numFmtId="0" fontId="32" fillId="2" borderId="20" xfId="61" applyFont="1" applyFill="1" applyBorder="1" applyAlignment="1">
      <alignment horizontal="center" vertical="center" wrapText="1" readingOrder="1"/>
    </xf>
    <xf numFmtId="0" fontId="26" fillId="2" borderId="20" xfId="61" applyFont="1" applyFill="1" applyBorder="1" applyAlignment="1">
      <alignment horizontal="center" vertical="center" wrapText="1" readingOrder="1"/>
    </xf>
    <xf numFmtId="0" fontId="30" fillId="4" borderId="60" xfId="61" applyFont="1" applyFill="1" applyBorder="1" applyAlignment="1">
      <alignment horizontal="left" vertical="center" wrapText="1" readingOrder="1"/>
    </xf>
    <xf numFmtId="0" fontId="31" fillId="2" borderId="60" xfId="61" applyFont="1" applyFill="1" applyBorder="1" applyAlignment="1">
      <alignment horizontal="left" vertical="center" wrapText="1" readingOrder="1"/>
    </xf>
    <xf numFmtId="0" fontId="31" fillId="2" borderId="20" xfId="61" applyFont="1" applyFill="1" applyBorder="1" applyAlignment="1">
      <alignment horizontal="left" vertical="center" wrapText="1" readingOrder="1"/>
    </xf>
    <xf numFmtId="164" fontId="32" fillId="0" borderId="20" xfId="55" applyNumberFormat="1" applyFont="1" applyFill="1" applyBorder="1" applyAlignment="1">
      <alignment horizontal="left" vertical="center" wrapText="1" readingOrder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0" fillId="2" borderId="20" xfId="0" applyFont="1" applyFill="1" applyBorder="1" applyAlignment="1">
      <alignment horizontal="left" vertical="center" wrapText="1" readingOrder="1"/>
    </xf>
    <xf numFmtId="0" fontId="35" fillId="4" borderId="20" xfId="0" applyFont="1" applyFill="1" applyBorder="1" applyAlignment="1">
      <alignment horizontal="center"/>
    </xf>
    <xf numFmtId="0" fontId="26" fillId="2" borderId="40" xfId="0" applyFont="1" applyFill="1" applyBorder="1" applyAlignment="1">
      <alignment horizontal="justify" vertical="center" wrapText="1" readingOrder="1"/>
    </xf>
    <xf numFmtId="0" fontId="26" fillId="2" borderId="41" xfId="0" applyFont="1" applyFill="1" applyBorder="1" applyAlignment="1">
      <alignment horizontal="justify" vertical="center" wrapText="1" readingOrder="1"/>
    </xf>
    <xf numFmtId="0" fontId="26" fillId="2" borderId="42" xfId="0" applyFont="1" applyFill="1" applyBorder="1" applyAlignment="1">
      <alignment horizontal="justify" vertical="center" wrapText="1" readingOrder="1"/>
    </xf>
    <xf numFmtId="0" fontId="36" fillId="2" borderId="44" xfId="0" applyFont="1" applyFill="1" applyBorder="1" applyAlignment="1">
      <alignment horizontal="center" vertical="center" wrapText="1" readingOrder="1"/>
    </xf>
    <xf numFmtId="0" fontId="36" fillId="2" borderId="45" xfId="0" applyFont="1" applyFill="1" applyBorder="1" applyAlignment="1">
      <alignment horizontal="center" vertical="center" wrapText="1" readingOrder="1"/>
    </xf>
    <xf numFmtId="0" fontId="26" fillId="0" borderId="44" xfId="0" applyFont="1" applyFill="1" applyBorder="1" applyAlignment="1">
      <alignment horizontal="justify" vertical="center" wrapText="1"/>
    </xf>
    <xf numFmtId="9" fontId="26" fillId="0" borderId="45" xfId="3" applyFont="1" applyFill="1" applyBorder="1" applyAlignment="1">
      <alignment horizontal="center" vertical="center" wrapText="1"/>
    </xf>
    <xf numFmtId="9" fontId="26" fillId="0" borderId="48" xfId="3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left" vertical="center" wrapText="1" readingOrder="1"/>
    </xf>
    <xf numFmtId="0" fontId="26" fillId="2" borderId="47" xfId="0" applyFont="1" applyFill="1" applyBorder="1" applyAlignment="1">
      <alignment horizontal="center" vertical="center" wrapText="1" readingOrder="1"/>
    </xf>
    <xf numFmtId="9" fontId="26" fillId="2" borderId="47" xfId="0" applyNumberFormat="1" applyFont="1" applyFill="1" applyBorder="1" applyAlignment="1">
      <alignment horizontal="center" vertical="center" wrapText="1" readingOrder="1"/>
    </xf>
    <xf numFmtId="9" fontId="26" fillId="2" borderId="48" xfId="0" applyNumberFormat="1" applyFont="1" applyFill="1" applyBorder="1" applyAlignment="1">
      <alignment horizontal="center" vertical="center" wrapText="1" readingOrder="1"/>
    </xf>
    <xf numFmtId="0" fontId="35" fillId="4" borderId="20" xfId="0" applyFont="1" applyFill="1" applyBorder="1" applyAlignment="1">
      <alignment horizontal="left"/>
    </xf>
    <xf numFmtId="0" fontId="36" fillId="2" borderId="20" xfId="0" applyFont="1" applyFill="1" applyBorder="1" applyAlignment="1">
      <alignment horizontal="center" vertical="center" wrapText="1" readingOrder="1"/>
    </xf>
    <xf numFmtId="9" fontId="26" fillId="2" borderId="20" xfId="0" applyNumberFormat="1" applyFont="1" applyFill="1" applyBorder="1" applyAlignment="1">
      <alignment horizontal="center" vertical="center" wrapText="1" readingOrder="1"/>
    </xf>
    <xf numFmtId="0" fontId="26" fillId="2" borderId="20" xfId="0" applyNumberFormat="1" applyFont="1" applyFill="1" applyBorder="1" applyAlignment="1">
      <alignment horizontal="center" vertical="center" wrapText="1" readingOrder="1"/>
    </xf>
    <xf numFmtId="0" fontId="31" fillId="0" borderId="20" xfId="0" applyFont="1" applyFill="1" applyBorder="1" applyAlignment="1">
      <alignment horizontal="left" vertical="center" wrapText="1"/>
    </xf>
    <xf numFmtId="0" fontId="26" fillId="0" borderId="3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35" fillId="4" borderId="28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left" vertical="center"/>
    </xf>
    <xf numFmtId="0" fontId="26" fillId="2" borderId="40" xfId="0" applyFont="1" applyFill="1" applyBorder="1" applyAlignment="1">
      <alignment horizontal="center" vertical="center" wrapText="1" readingOrder="1"/>
    </xf>
    <xf numFmtId="0" fontId="26" fillId="2" borderId="41" xfId="0" applyFont="1" applyFill="1" applyBorder="1" applyAlignment="1">
      <alignment horizontal="center" vertical="center" wrapText="1" readingOrder="1"/>
    </xf>
    <xf numFmtId="0" fontId="26" fillId="2" borderId="42" xfId="0" applyFont="1" applyFill="1" applyBorder="1" applyAlignment="1">
      <alignment horizontal="center" vertical="center" wrapText="1" readingOrder="1"/>
    </xf>
    <xf numFmtId="0" fontId="26" fillId="2" borderId="48" xfId="0" applyNumberFormat="1" applyFont="1" applyFill="1" applyBorder="1" applyAlignment="1">
      <alignment horizontal="center" vertical="center" wrapText="1" readingOrder="1"/>
    </xf>
    <xf numFmtId="0" fontId="25" fillId="0" borderId="20" xfId="0" applyFont="1" applyBorder="1" applyAlignment="1">
      <alignment horizontal="center"/>
    </xf>
    <xf numFmtId="0" fontId="2" fillId="0" borderId="43" xfId="0" applyFont="1" applyFill="1" applyBorder="1" applyAlignment="1">
      <alignment horizontal="center" vertical="center" textRotation="90" wrapText="1"/>
    </xf>
    <xf numFmtId="0" fontId="38" fillId="0" borderId="43" xfId="0" applyFont="1" applyFill="1" applyBorder="1" applyAlignment="1">
      <alignment horizontal="center" vertical="center" textRotation="90" wrapText="1"/>
    </xf>
    <xf numFmtId="0" fontId="38" fillId="0" borderId="46" xfId="0" applyFont="1" applyFill="1" applyBorder="1" applyAlignment="1">
      <alignment horizontal="center" vertical="center" textRotation="90" wrapText="1"/>
    </xf>
    <xf numFmtId="0" fontId="26" fillId="0" borderId="44" xfId="0" applyFont="1" applyFill="1" applyBorder="1" applyAlignment="1">
      <alignment horizontal="center" vertical="center" wrapText="1"/>
    </xf>
    <xf numFmtId="9" fontId="31" fillId="0" borderId="45" xfId="3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9" fontId="31" fillId="0" borderId="48" xfId="3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5" fillId="4" borderId="3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textRotation="90" wrapText="1"/>
    </xf>
    <xf numFmtId="0" fontId="26" fillId="0" borderId="41" xfId="0" applyFont="1" applyFill="1" applyBorder="1" applyAlignment="1">
      <alignment horizontal="justify" vertical="center" wrapText="1"/>
    </xf>
    <xf numFmtId="0" fontId="26" fillId="0" borderId="41" xfId="0" applyFont="1" applyFill="1" applyBorder="1" applyAlignment="1">
      <alignment horizontal="center" vertical="center" wrapText="1"/>
    </xf>
    <xf numFmtId="9" fontId="31" fillId="0" borderId="42" xfId="3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 shrinkToFit="1"/>
    </xf>
    <xf numFmtId="0" fontId="26" fillId="0" borderId="44" xfId="0" applyFont="1" applyFill="1" applyBorder="1" applyAlignment="1">
      <alignment horizontal="center" vertical="center" shrinkToFit="1"/>
    </xf>
    <xf numFmtId="0" fontId="36" fillId="2" borderId="20" xfId="0" applyFont="1" applyFill="1" applyBorder="1" applyAlignment="1">
      <alignment horizontal="left" vertical="center" wrapText="1" readingOrder="1"/>
    </xf>
    <xf numFmtId="164" fontId="36" fillId="2" borderId="17" xfId="2" applyNumberFormat="1" applyFont="1" applyFill="1" applyBorder="1" applyAlignment="1">
      <alignment horizontal="left" vertical="center" wrapText="1" readingOrder="1"/>
    </xf>
    <xf numFmtId="164" fontId="36" fillId="2" borderId="18" xfId="2" applyNumberFormat="1" applyFont="1" applyFill="1" applyBorder="1" applyAlignment="1">
      <alignment horizontal="left" vertical="center" wrapText="1" readingOrder="1"/>
    </xf>
    <xf numFmtId="164" fontId="36" fillId="2" borderId="19" xfId="2" applyNumberFormat="1" applyFont="1" applyFill="1" applyBorder="1" applyAlignment="1">
      <alignment horizontal="left" vertical="center" wrapText="1" readingOrder="1"/>
    </xf>
    <xf numFmtId="0" fontId="46" fillId="0" borderId="20" xfId="0" applyFont="1" applyFill="1" applyBorder="1" applyAlignment="1">
      <alignment horizontal="center" vertical="center" wrapText="1"/>
    </xf>
    <xf numFmtId="49" fontId="26" fillId="2" borderId="17" xfId="0" applyNumberFormat="1" applyFont="1" applyFill="1" applyBorder="1" applyAlignment="1">
      <alignment horizontal="center" vertical="center" wrapText="1" readingOrder="1"/>
    </xf>
    <xf numFmtId="49" fontId="26" fillId="2" borderId="19" xfId="0" applyNumberFormat="1" applyFont="1" applyFill="1" applyBorder="1" applyAlignment="1">
      <alignment horizontal="center" vertical="center" wrapText="1" readingOrder="1"/>
    </xf>
    <xf numFmtId="0" fontId="35" fillId="4" borderId="17" xfId="0" applyFont="1" applyFill="1" applyBorder="1" applyAlignment="1">
      <alignment horizontal="left" vertical="center"/>
    </xf>
    <xf numFmtId="0" fontId="35" fillId="4" borderId="18" xfId="0" applyFont="1" applyFill="1" applyBorder="1" applyAlignment="1">
      <alignment horizontal="left" vertical="center"/>
    </xf>
    <xf numFmtId="0" fontId="35" fillId="4" borderId="19" xfId="0" applyFont="1" applyFill="1" applyBorder="1" applyAlignment="1">
      <alignment horizontal="left" vertical="center"/>
    </xf>
    <xf numFmtId="0" fontId="48" fillId="0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justify" vertical="center" wrapText="1"/>
    </xf>
    <xf numFmtId="9" fontId="26" fillId="0" borderId="33" xfId="3" applyFont="1" applyFill="1" applyBorder="1" applyAlignment="1">
      <alignment horizontal="center" vertical="center" wrapText="1"/>
    </xf>
    <xf numFmtId="9" fontId="26" fillId="0" borderId="27" xfId="3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 wrapText="1" readingOrder="1"/>
    </xf>
    <xf numFmtId="0" fontId="26" fillId="0" borderId="20" xfId="0" applyFont="1" applyFill="1" applyBorder="1" applyAlignment="1">
      <alignment horizontal="justify" vertical="center"/>
    </xf>
    <xf numFmtId="0" fontId="35" fillId="4" borderId="29" xfId="0" applyFont="1" applyFill="1" applyBorder="1" applyAlignment="1">
      <alignment horizontal="left" vertical="center"/>
    </xf>
    <xf numFmtId="0" fontId="35" fillId="4" borderId="30" xfId="0" applyFont="1" applyFill="1" applyBorder="1" applyAlignment="1">
      <alignment horizontal="left" vertical="center"/>
    </xf>
    <xf numFmtId="0" fontId="35" fillId="4" borderId="31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26" fillId="0" borderId="33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26" fillId="0" borderId="27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left" vertical="center"/>
    </xf>
    <xf numFmtId="9" fontId="26" fillId="0" borderId="59" xfId="3" applyFont="1" applyFill="1" applyBorder="1" applyAlignment="1">
      <alignment horizontal="center" vertical="center" wrapText="1"/>
    </xf>
    <xf numFmtId="9" fontId="26" fillId="0" borderId="14" xfId="3" applyFont="1" applyFill="1" applyBorder="1" applyAlignment="1">
      <alignment horizontal="center" vertical="center" wrapText="1"/>
    </xf>
    <xf numFmtId="0" fontId="35" fillId="4" borderId="26" xfId="0" applyFont="1" applyFill="1" applyBorder="1" applyAlignment="1">
      <alignment horizontal="left" vertical="center"/>
    </xf>
    <xf numFmtId="9" fontId="26" fillId="0" borderId="19" xfId="3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34" fillId="0" borderId="20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4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justify" vertical="center" wrapText="1"/>
    </xf>
    <xf numFmtId="0" fontId="31" fillId="0" borderId="37" xfId="0" applyFont="1" applyFill="1" applyBorder="1" applyAlignment="1">
      <alignment horizontal="justify" vertical="center" wrapText="1"/>
    </xf>
    <xf numFmtId="0" fontId="31" fillId="0" borderId="33" xfId="0" applyFont="1" applyFill="1" applyBorder="1" applyAlignment="1">
      <alignment horizontal="justify" vertical="center" wrapText="1"/>
    </xf>
    <xf numFmtId="0" fontId="31" fillId="0" borderId="25" xfId="0" applyFont="1" applyFill="1" applyBorder="1" applyAlignment="1">
      <alignment horizontal="justify" vertical="center" wrapText="1"/>
    </xf>
    <xf numFmtId="0" fontId="31" fillId="0" borderId="26" xfId="0" applyFont="1" applyFill="1" applyBorder="1" applyAlignment="1">
      <alignment horizontal="justify" vertical="center" wrapText="1"/>
    </xf>
    <xf numFmtId="0" fontId="31" fillId="0" borderId="27" xfId="0" applyFont="1" applyFill="1" applyBorder="1" applyAlignment="1">
      <alignment horizontal="justify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1" fillId="0" borderId="36" xfId="0" applyFont="1" applyFill="1" applyBorder="1" applyAlignment="1">
      <alignment horizontal="left" vertical="center" wrapText="1"/>
    </xf>
    <xf numFmtId="0" fontId="31" fillId="0" borderId="37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justify" vertical="center" wrapText="1"/>
    </xf>
    <xf numFmtId="0" fontId="26" fillId="0" borderId="37" xfId="0" applyFont="1" applyFill="1" applyBorder="1" applyAlignment="1">
      <alignment horizontal="justify" vertical="center" wrapText="1"/>
    </xf>
    <xf numFmtId="0" fontId="26" fillId="0" borderId="33" xfId="0" applyFont="1" applyFill="1" applyBorder="1" applyAlignment="1">
      <alignment horizontal="justify" vertical="center" wrapText="1"/>
    </xf>
    <xf numFmtId="0" fontId="26" fillId="0" borderId="25" xfId="0" applyFont="1" applyFill="1" applyBorder="1" applyAlignment="1">
      <alignment horizontal="justify" vertical="center" wrapText="1"/>
    </xf>
    <xf numFmtId="0" fontId="26" fillId="0" borderId="26" xfId="0" applyFont="1" applyFill="1" applyBorder="1" applyAlignment="1">
      <alignment horizontal="justify" vertical="center" wrapText="1"/>
    </xf>
    <xf numFmtId="0" fontId="26" fillId="0" borderId="27" xfId="0" applyFont="1" applyFill="1" applyBorder="1" applyAlignment="1">
      <alignment horizontal="justify" vertical="center" wrapText="1"/>
    </xf>
    <xf numFmtId="0" fontId="26" fillId="0" borderId="39" xfId="0" applyFont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34" xfId="0" applyFont="1" applyFill="1" applyBorder="1" applyAlignment="1">
      <alignment horizontal="left" vertical="center" wrapText="1"/>
    </xf>
  </cellXfs>
  <cellStyles count="11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álculo 3" xfId="24"/>
    <cellStyle name="Cálculo 4" xfId="25"/>
    <cellStyle name="Cálculo 5" xfId="26"/>
    <cellStyle name="Cálculo 6" xfId="27"/>
    <cellStyle name="Cálculo 7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ntrada 3" xfId="39"/>
    <cellStyle name="Entrada 4" xfId="40"/>
    <cellStyle name="Entrada 5" xfId="41"/>
    <cellStyle name="Entrada 6" xfId="42"/>
    <cellStyle name="Entrada 7" xfId="43"/>
    <cellStyle name="Euro" xfId="44"/>
    <cellStyle name="Hipervínculo 2" xfId="45"/>
    <cellStyle name="Incorrecto 2" xfId="46"/>
    <cellStyle name="Millares" xfId="1" builtinId="3"/>
    <cellStyle name="Millares 2" xfId="47"/>
    <cellStyle name="Millares 2 2" xfId="48"/>
    <cellStyle name="Millares 2 2 2" xfId="49"/>
    <cellStyle name="Millares 2 2 2 2" xfId="50"/>
    <cellStyle name="Millares 3" xfId="51"/>
    <cellStyle name="Millares 4" xfId="52"/>
    <cellStyle name="Millares 4 2" xfId="53"/>
    <cellStyle name="Millares 5" xfId="54"/>
    <cellStyle name="Moneda" xfId="2" builtinId="4"/>
    <cellStyle name="Moneda 2" xfId="55"/>
    <cellStyle name="Moneda 2 2" xfId="56"/>
    <cellStyle name="Moneda 2 2 2" xfId="57"/>
    <cellStyle name="Moneda 3" xfId="115"/>
    <cellStyle name="Neutral 2" xfId="58"/>
    <cellStyle name="Normal" xfId="0" builtinId="0"/>
    <cellStyle name="Normal 10" xfId="59"/>
    <cellStyle name="Normal 15" xfId="60"/>
    <cellStyle name="Normal 2" xfId="61"/>
    <cellStyle name="Normal 2 13" xfId="62"/>
    <cellStyle name="Normal 2 2" xfId="63"/>
    <cellStyle name="Normal 2 3" xfId="64"/>
    <cellStyle name="Normal 3" xfId="65"/>
    <cellStyle name="Normal 4" xfId="66"/>
    <cellStyle name="Normal 5" xfId="67"/>
    <cellStyle name="Normal 6" xfId="68"/>
    <cellStyle name="Normal 6 2" xfId="69"/>
    <cellStyle name="Normal 6 2 2" xfId="70"/>
    <cellStyle name="Normal 6 3" xfId="71"/>
    <cellStyle name="Normal 6 3 2" xfId="72"/>
    <cellStyle name="Normal 6 3 2 2" xfId="73"/>
    <cellStyle name="Normal 6 3 3" xfId="74"/>
    <cellStyle name="Normal 6 4" xfId="75"/>
    <cellStyle name="Normal 6 4 2" xfId="76"/>
    <cellStyle name="Normal 6 5" xfId="77"/>
    <cellStyle name="Normal 6 6" xfId="78"/>
    <cellStyle name="Normal 6 6 2" xfId="79"/>
    <cellStyle name="Normal 6 7" xfId="80"/>
    <cellStyle name="Normal 7" xfId="81"/>
    <cellStyle name="Normal 7 2" xfId="82"/>
    <cellStyle name="Normal 7 2 2" xfId="83"/>
    <cellStyle name="Normal 7 3" xfId="84"/>
    <cellStyle name="Normal 8" xfId="85"/>
    <cellStyle name="Normal 8 2" xfId="86"/>
    <cellStyle name="Normal 9" xfId="87"/>
    <cellStyle name="Normal 9 2" xfId="88"/>
    <cellStyle name="Notas 2" xfId="89"/>
    <cellStyle name="Notas 3" xfId="90"/>
    <cellStyle name="Notas 4" xfId="91"/>
    <cellStyle name="Notas 5" xfId="92"/>
    <cellStyle name="Notas 6" xfId="93"/>
    <cellStyle name="Notas 7" xfId="94"/>
    <cellStyle name="Porcentaje" xfId="3" builtinId="5"/>
    <cellStyle name="Porcentaje 2" xfId="95"/>
    <cellStyle name="Porcentual 2" xfId="96"/>
    <cellStyle name="Salida 2" xfId="97"/>
    <cellStyle name="Salida 3" xfId="98"/>
    <cellStyle name="Salida 4" xfId="99"/>
    <cellStyle name="Salida 5" xfId="100"/>
    <cellStyle name="Salida 6" xfId="101"/>
    <cellStyle name="Salida 7" xfId="102"/>
    <cellStyle name="Texto de advertencia 2" xfId="103"/>
    <cellStyle name="Texto explicativo 2" xfId="104"/>
    <cellStyle name="Título 1 2" xfId="105"/>
    <cellStyle name="Título 2 2" xfId="106"/>
    <cellStyle name="Título 3 2" xfId="107"/>
    <cellStyle name="Título 4" xfId="108"/>
    <cellStyle name="Total 2" xfId="109"/>
    <cellStyle name="Total 3" xfId="110"/>
    <cellStyle name="Total 4" xfId="111"/>
    <cellStyle name="Total 5" xfId="112"/>
    <cellStyle name="Total 6" xfId="113"/>
    <cellStyle name="Total 7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33618</xdr:colOff>
      <xdr:row>1</xdr:row>
      <xdr:rowOff>999</xdr:rowOff>
    </xdr:from>
    <xdr:to>
      <xdr:col>20</xdr:col>
      <xdr:colOff>294993</xdr:colOff>
      <xdr:row>1</xdr:row>
      <xdr:rowOff>547716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1A16D-EADC-427F-B72A-A6A3D9B5E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2243" y="115299"/>
          <a:ext cx="1493949" cy="546717"/>
        </a:xfrm>
        <a:prstGeom prst="rect">
          <a:avLst/>
        </a:prstGeom>
        <a:effectLst>
          <a:glow rad="38100">
            <a:schemeClr val="bg1">
              <a:alpha val="80000"/>
            </a:schemeClr>
          </a:glow>
        </a:effectLst>
      </xdr:spPr>
    </xdr:pic>
    <xdr:clientData/>
  </xdr:twoCellAnchor>
  <xdr:twoCellAnchor editAs="oneCell">
    <xdr:from>
      <xdr:col>1</xdr:col>
      <xdr:colOff>112621</xdr:colOff>
      <xdr:row>1</xdr:row>
      <xdr:rowOff>18490</xdr:rowOff>
    </xdr:from>
    <xdr:to>
      <xdr:col>2</xdr:col>
      <xdr:colOff>623329</xdr:colOff>
      <xdr:row>1</xdr:row>
      <xdr:rowOff>552174</xdr:rowOff>
    </xdr:to>
    <xdr:pic>
      <xdr:nvPicPr>
        <xdr:cNvPr id="3" name="7 Imagen" descr="C:\Users\ceballos\Documents\acapulco-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21" y="132790"/>
          <a:ext cx="1539408" cy="533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563</xdr:row>
      <xdr:rowOff>68015</xdr:rowOff>
    </xdr:from>
    <xdr:to>
      <xdr:col>4</xdr:col>
      <xdr:colOff>733425</xdr:colOff>
      <xdr:row>571</xdr:row>
      <xdr:rowOff>142875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97092640"/>
          <a:ext cx="3362325" cy="1598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Agustín Ceballos Contreras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Responsable del Programa 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Evaluación del Desempeño</a:t>
          </a:r>
        </a:p>
      </xdr:txBody>
    </xdr:sp>
    <xdr:clientData/>
  </xdr:twoCellAnchor>
  <xdr:twoCellAnchor>
    <xdr:from>
      <xdr:col>4</xdr:col>
      <xdr:colOff>893134</xdr:colOff>
      <xdr:row>562</xdr:row>
      <xdr:rowOff>69476</xdr:rowOff>
    </xdr:from>
    <xdr:to>
      <xdr:col>11</xdr:col>
      <xdr:colOff>43382</xdr:colOff>
      <xdr:row>569</xdr:row>
      <xdr:rowOff>40334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522034" y="196903601"/>
          <a:ext cx="3226948" cy="13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Juan Magdaleno Valderrama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la Dirección de Finanzas</a:t>
          </a:r>
        </a:p>
      </xdr:txBody>
    </xdr:sp>
    <xdr:clientData/>
  </xdr:twoCellAnchor>
  <xdr:twoCellAnchor>
    <xdr:from>
      <xdr:col>10</xdr:col>
      <xdr:colOff>190482</xdr:colOff>
      <xdr:row>563</xdr:row>
      <xdr:rowOff>74601</xdr:rowOff>
    </xdr:from>
    <xdr:to>
      <xdr:col>18</xdr:col>
      <xdr:colOff>246232</xdr:colOff>
      <xdr:row>569</xdr:row>
      <xdr:rowOff>54431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372207" y="197099226"/>
          <a:ext cx="4246750" cy="1122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Aprobado por: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1200" b="1" i="0" strike="noStrike" baseline="0">
              <a:solidFill>
                <a:srgbClr val="000000"/>
              </a:solidFill>
              <a:latin typeface="Arial"/>
              <a:cs typeface="Arial"/>
            </a:rPr>
            <a:t> José Ramón Aysa Neme</a:t>
          </a: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2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290461</xdr:colOff>
      <xdr:row>563</xdr:row>
      <xdr:rowOff>51125</xdr:rowOff>
    </xdr:from>
    <xdr:to>
      <xdr:col>20</xdr:col>
      <xdr:colOff>1126192</xdr:colOff>
      <xdr:row>570</xdr:row>
      <xdr:rowOff>78924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139311" y="197075750"/>
          <a:ext cx="3112206" cy="1361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F615"/>
  <sheetViews>
    <sheetView tabSelected="1" view="pageBreakPreview" topLeftCell="A539" zoomScaleNormal="100" zoomScaleSheetLayoutView="100" zoomScalePageLayoutView="85" workbookViewId="0">
      <selection activeCell="N560" sqref="N560"/>
    </sheetView>
  </sheetViews>
  <sheetFormatPr baseColWidth="10" defaultRowHeight="15" x14ac:dyDescent="0.25"/>
  <cols>
    <col min="1" max="1" width="1.140625" customWidth="1"/>
    <col min="2" max="2" width="15.42578125" customWidth="1"/>
    <col min="5" max="5" width="15.5703125" customWidth="1"/>
    <col min="6" max="6" width="14.42578125" hidden="1" customWidth="1"/>
    <col min="7" max="7" width="14.140625" customWidth="1"/>
    <col min="8" max="13" width="7.85546875" customWidth="1"/>
    <col min="14" max="14" width="7.85546875" style="1" customWidth="1"/>
    <col min="15" max="19" width="7.85546875" customWidth="1"/>
    <col min="20" max="20" width="18.42578125" bestFit="1" customWidth="1"/>
    <col min="21" max="21" width="18" customWidth="1"/>
  </cols>
  <sheetData>
    <row r="1" spans="1:21" ht="9" customHeight="1" x14ac:dyDescent="0.3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7.25" customHeight="1" x14ac:dyDescent="0.25">
      <c r="A2" s="24"/>
      <c r="B2" s="628" t="s">
        <v>365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</row>
    <row r="3" spans="1:21" ht="8.25" customHeight="1" x14ac:dyDescent="0.25">
      <c r="A3" s="24"/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</row>
    <row r="4" spans="1:21" ht="18" x14ac:dyDescent="0.25">
      <c r="A4" s="24"/>
      <c r="B4" s="282" t="s">
        <v>95</v>
      </c>
      <c r="C4" s="282"/>
      <c r="D4" s="282"/>
      <c r="E4" s="631" t="s">
        <v>46</v>
      </c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</row>
    <row r="5" spans="1:21" s="9" customFormat="1" ht="15.75" x14ac:dyDescent="0.25">
      <c r="A5" s="49"/>
      <c r="B5" s="25"/>
      <c r="C5" s="25"/>
      <c r="D5" s="25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24"/>
      <c r="B6" s="282" t="s">
        <v>47</v>
      </c>
      <c r="C6" s="282"/>
      <c r="D6" s="282"/>
      <c r="E6" s="358" t="s">
        <v>192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</row>
    <row r="7" spans="1:21" ht="15.75" x14ac:dyDescent="0.25">
      <c r="A7" s="24"/>
      <c r="B7" s="282" t="s">
        <v>96</v>
      </c>
      <c r="C7" s="282"/>
      <c r="D7" s="282"/>
      <c r="E7" s="358" t="s">
        <v>193</v>
      </c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</row>
    <row r="8" spans="1:21" ht="15" customHeight="1" x14ac:dyDescent="0.25">
      <c r="A8" s="24"/>
      <c r="B8" s="282" t="s">
        <v>51</v>
      </c>
      <c r="C8" s="282"/>
      <c r="D8" s="282"/>
      <c r="E8" s="358" t="s">
        <v>194</v>
      </c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</row>
    <row r="9" spans="1:21" ht="29.25" customHeight="1" x14ac:dyDescent="0.25">
      <c r="A9" s="24"/>
      <c r="B9" s="282" t="s">
        <v>53</v>
      </c>
      <c r="C9" s="282"/>
      <c r="D9" s="282"/>
      <c r="E9" s="358" t="s">
        <v>128</v>
      </c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</row>
    <row r="10" spans="1:21" ht="15.6" customHeight="1" x14ac:dyDescent="0.25">
      <c r="A10" s="24"/>
      <c r="B10" s="282" t="s">
        <v>240</v>
      </c>
      <c r="C10" s="282"/>
      <c r="D10" s="282"/>
      <c r="E10" s="283">
        <v>52645703.75</v>
      </c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</row>
    <row r="11" spans="1:21" ht="15.6" customHeight="1" x14ac:dyDescent="0.25">
      <c r="A11" s="24"/>
      <c r="B11" s="282" t="s">
        <v>241</v>
      </c>
      <c r="C11" s="282"/>
      <c r="D11" s="282"/>
      <c r="E11" s="283">
        <v>24760260.120000001</v>
      </c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</row>
    <row r="12" spans="1:21" ht="18" x14ac:dyDescent="0.25">
      <c r="A12" s="24"/>
      <c r="B12" s="536" t="s">
        <v>20</v>
      </c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</row>
    <row r="13" spans="1:21" ht="15.75" x14ac:dyDescent="0.25">
      <c r="A13" s="24"/>
      <c r="B13" s="282" t="s">
        <v>19</v>
      </c>
      <c r="C13" s="282"/>
      <c r="D13" s="282"/>
      <c r="E13" s="541" t="s">
        <v>27</v>
      </c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</row>
    <row r="14" spans="1:21" ht="15.75" x14ac:dyDescent="0.25">
      <c r="A14" s="24"/>
      <c r="B14" s="282" t="s">
        <v>18</v>
      </c>
      <c r="C14" s="282"/>
      <c r="D14" s="282"/>
      <c r="E14" s="541" t="s">
        <v>26</v>
      </c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541"/>
      <c r="S14" s="541"/>
      <c r="T14" s="541"/>
      <c r="U14" s="541"/>
    </row>
    <row r="15" spans="1:21" ht="15.75" x14ac:dyDescent="0.25">
      <c r="A15" s="24"/>
      <c r="B15" s="282" t="s">
        <v>17</v>
      </c>
      <c r="C15" s="282"/>
      <c r="D15" s="282"/>
      <c r="E15" s="541" t="s">
        <v>25</v>
      </c>
      <c r="F15" s="541"/>
      <c r="G15" s="541"/>
      <c r="H15" s="541"/>
      <c r="I15" s="541"/>
      <c r="J15" s="541"/>
      <c r="K15" s="541"/>
      <c r="L15" s="541"/>
      <c r="M15" s="541"/>
      <c r="N15" s="541"/>
      <c r="O15" s="541"/>
      <c r="P15" s="541"/>
      <c r="Q15" s="541"/>
      <c r="R15" s="541"/>
      <c r="S15" s="541"/>
      <c r="T15" s="541"/>
      <c r="U15" s="541"/>
    </row>
    <row r="16" spans="1:21" ht="15.75" x14ac:dyDescent="0.25">
      <c r="A16" s="24"/>
      <c r="B16" s="282" t="s">
        <v>16</v>
      </c>
      <c r="C16" s="282"/>
      <c r="D16" s="282"/>
      <c r="E16" s="533" t="s">
        <v>24</v>
      </c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5"/>
    </row>
    <row r="17" spans="1:21" ht="18" x14ac:dyDescent="0.25">
      <c r="A17" s="24"/>
      <c r="B17" s="536" t="s">
        <v>55</v>
      </c>
      <c r="C17" s="536"/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</row>
    <row r="18" spans="1:21" ht="24" customHeight="1" x14ac:dyDescent="0.25">
      <c r="A18" s="24"/>
      <c r="B18" s="537" t="s">
        <v>98</v>
      </c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</row>
    <row r="19" spans="1:21" ht="18" x14ac:dyDescent="0.25">
      <c r="A19" s="24"/>
      <c r="B19" s="536" t="s">
        <v>57</v>
      </c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</row>
    <row r="20" spans="1:21" ht="18.75" customHeight="1" x14ac:dyDescent="0.25">
      <c r="A20" s="24"/>
      <c r="B20" s="537" t="s">
        <v>44</v>
      </c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</row>
    <row r="21" spans="1:21" ht="59.25" customHeight="1" x14ac:dyDescent="0.25">
      <c r="A21" s="24"/>
      <c r="B21" s="538" t="s">
        <v>58</v>
      </c>
      <c r="C21" s="538"/>
      <c r="D21" s="538"/>
      <c r="E21" s="539" t="s">
        <v>41</v>
      </c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</row>
    <row r="22" spans="1:21" ht="21.75" customHeight="1" x14ac:dyDescent="0.25">
      <c r="A22" s="24"/>
      <c r="B22" s="632" t="s">
        <v>59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</row>
    <row r="23" spans="1:21" ht="36.75" customHeight="1" x14ac:dyDescent="0.25">
      <c r="A23" s="24"/>
      <c r="B23" s="633" t="s">
        <v>195</v>
      </c>
      <c r="C23" s="634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5"/>
    </row>
    <row r="24" spans="1:21" ht="31.5" x14ac:dyDescent="0.25">
      <c r="A24" s="24"/>
      <c r="B24" s="10" t="s">
        <v>61</v>
      </c>
      <c r="C24" s="636" t="s">
        <v>62</v>
      </c>
      <c r="D24" s="636"/>
      <c r="E24" s="636"/>
      <c r="F24" s="38" t="s">
        <v>15</v>
      </c>
      <c r="G24" s="38" t="s">
        <v>63</v>
      </c>
      <c r="H24" s="636" t="s">
        <v>64</v>
      </c>
      <c r="I24" s="636"/>
      <c r="J24" s="636"/>
      <c r="K24" s="636"/>
      <c r="L24" s="636"/>
      <c r="M24" s="636"/>
      <c r="N24" s="636"/>
      <c r="O24" s="636" t="s">
        <v>65</v>
      </c>
      <c r="P24" s="636"/>
      <c r="Q24" s="636"/>
      <c r="R24" s="636"/>
      <c r="S24" s="636"/>
      <c r="T24" s="636" t="s">
        <v>66</v>
      </c>
      <c r="U24" s="637"/>
    </row>
    <row r="25" spans="1:21" ht="57" customHeight="1" x14ac:dyDescent="0.25">
      <c r="A25" s="24"/>
      <c r="B25" s="11" t="s">
        <v>196</v>
      </c>
      <c r="C25" s="644" t="s">
        <v>197</v>
      </c>
      <c r="D25" s="644"/>
      <c r="E25" s="644"/>
      <c r="F25" s="41" t="s">
        <v>30</v>
      </c>
      <c r="G25" s="41" t="s">
        <v>2</v>
      </c>
      <c r="H25" s="645" t="s">
        <v>131</v>
      </c>
      <c r="I25" s="645"/>
      <c r="J25" s="645"/>
      <c r="K25" s="645"/>
      <c r="L25" s="645"/>
      <c r="M25" s="645"/>
      <c r="N25" s="645"/>
      <c r="O25" s="645" t="s">
        <v>101</v>
      </c>
      <c r="P25" s="645"/>
      <c r="Q25" s="645"/>
      <c r="R25" s="645"/>
      <c r="S25" s="645"/>
      <c r="T25" s="646" t="s">
        <v>141</v>
      </c>
      <c r="U25" s="647"/>
    </row>
    <row r="26" spans="1:21" ht="22.5" customHeight="1" x14ac:dyDescent="0.25">
      <c r="A26" s="24"/>
      <c r="B26" s="648" t="s">
        <v>38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</row>
    <row r="27" spans="1:21" ht="31.5" x14ac:dyDescent="0.25">
      <c r="A27" s="24"/>
      <c r="B27" s="12" t="s">
        <v>69</v>
      </c>
      <c r="C27" s="643" t="s">
        <v>70</v>
      </c>
      <c r="D27" s="643"/>
      <c r="E27" s="643"/>
      <c r="F27" s="40" t="s">
        <v>15</v>
      </c>
      <c r="G27" s="40" t="s">
        <v>38</v>
      </c>
      <c r="H27" s="40" t="s">
        <v>14</v>
      </c>
      <c r="I27" s="40" t="s">
        <v>13</v>
      </c>
      <c r="J27" s="40" t="s">
        <v>12</v>
      </c>
      <c r="K27" s="40" t="s">
        <v>11</v>
      </c>
      <c r="L27" s="40" t="s">
        <v>10</v>
      </c>
      <c r="M27" s="40" t="s">
        <v>9</v>
      </c>
      <c r="N27" s="40" t="s">
        <v>8</v>
      </c>
      <c r="O27" s="40" t="s">
        <v>7</v>
      </c>
      <c r="P27" s="40" t="s">
        <v>6</v>
      </c>
      <c r="Q27" s="40" t="s">
        <v>71</v>
      </c>
      <c r="R27" s="40" t="s">
        <v>4</v>
      </c>
      <c r="S27" s="40" t="s">
        <v>3</v>
      </c>
      <c r="T27" s="40" t="s">
        <v>72</v>
      </c>
      <c r="U27" s="70" t="s">
        <v>73</v>
      </c>
    </row>
    <row r="28" spans="1:21" ht="63" customHeight="1" x14ac:dyDescent="0.25">
      <c r="A28" s="24"/>
      <c r="B28" s="13" t="s">
        <v>198</v>
      </c>
      <c r="C28" s="638" t="s">
        <v>199</v>
      </c>
      <c r="D28" s="638"/>
      <c r="E28" s="638"/>
      <c r="F28" s="44" t="str">
        <f>F25</f>
        <v>Acciones</v>
      </c>
      <c r="G28" s="136">
        <f>SUM(H28:S28)</f>
        <v>12</v>
      </c>
      <c r="H28" s="136">
        <v>1</v>
      </c>
      <c r="I28" s="136">
        <v>1</v>
      </c>
      <c r="J28" s="136">
        <v>1</v>
      </c>
      <c r="K28" s="136">
        <v>1</v>
      </c>
      <c r="L28" s="136">
        <v>1</v>
      </c>
      <c r="M28" s="136">
        <v>1</v>
      </c>
      <c r="N28" s="136">
        <v>1</v>
      </c>
      <c r="O28" s="136">
        <v>1</v>
      </c>
      <c r="P28" s="136">
        <v>1</v>
      </c>
      <c r="Q28" s="136">
        <v>1</v>
      </c>
      <c r="R28" s="136">
        <v>1</v>
      </c>
      <c r="S28" s="136">
        <v>1</v>
      </c>
      <c r="T28" s="137">
        <f>SUM(H28:S28)</f>
        <v>12</v>
      </c>
      <c r="U28" s="639">
        <f>(T28/T29)</f>
        <v>1</v>
      </c>
    </row>
    <row r="29" spans="1:21" ht="66" customHeight="1" x14ac:dyDescent="0.25">
      <c r="A29" s="24"/>
      <c r="B29" s="14" t="s">
        <v>200</v>
      </c>
      <c r="C29" s="641" t="s">
        <v>201</v>
      </c>
      <c r="D29" s="641"/>
      <c r="E29" s="641"/>
      <c r="F29" s="45" t="str">
        <f>F28</f>
        <v>Acciones</v>
      </c>
      <c r="G29" s="138">
        <f>SUM(H29:S29)</f>
        <v>12</v>
      </c>
      <c r="H29" s="138">
        <v>1</v>
      </c>
      <c r="I29" s="138">
        <v>1</v>
      </c>
      <c r="J29" s="138">
        <v>1</v>
      </c>
      <c r="K29" s="138">
        <v>1</v>
      </c>
      <c r="L29" s="138">
        <v>1</v>
      </c>
      <c r="M29" s="138">
        <v>1</v>
      </c>
      <c r="N29" s="138">
        <v>1</v>
      </c>
      <c r="O29" s="138">
        <v>1</v>
      </c>
      <c r="P29" s="138">
        <v>1</v>
      </c>
      <c r="Q29" s="138">
        <v>1</v>
      </c>
      <c r="R29" s="138">
        <v>1</v>
      </c>
      <c r="S29" s="138">
        <v>1</v>
      </c>
      <c r="T29" s="138">
        <f>SUM(H29:S29)</f>
        <v>12</v>
      </c>
      <c r="U29" s="640"/>
    </row>
    <row r="30" spans="1:21" ht="24" customHeight="1" x14ac:dyDescent="0.25">
      <c r="A30" s="24"/>
      <c r="B30" s="642" t="s">
        <v>59</v>
      </c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O30" s="642"/>
      <c r="P30" s="642"/>
      <c r="Q30" s="642"/>
      <c r="R30" s="642"/>
      <c r="S30" s="642"/>
      <c r="T30" s="642"/>
      <c r="U30" s="642"/>
    </row>
    <row r="31" spans="1:21" ht="15.75" customHeight="1" x14ac:dyDescent="0.25">
      <c r="A31" s="24"/>
      <c r="B31" s="114" t="s">
        <v>39</v>
      </c>
      <c r="C31" s="316"/>
      <c r="D31" s="317"/>
      <c r="E31" s="318"/>
      <c r="F31" s="67"/>
      <c r="G31" s="67"/>
      <c r="H31" s="67"/>
      <c r="I31" s="67"/>
      <c r="J31" s="67"/>
      <c r="K31" s="67"/>
      <c r="L31" s="67"/>
      <c r="M31" s="67"/>
      <c r="N31" s="68"/>
      <c r="O31" s="67"/>
      <c r="P31" s="67"/>
      <c r="Q31" s="67"/>
      <c r="R31" s="67"/>
      <c r="S31" s="67"/>
      <c r="T31" s="67"/>
      <c r="U31" s="67"/>
    </row>
    <row r="32" spans="1:21" ht="39" customHeight="1" x14ac:dyDescent="0.25">
      <c r="A32" s="24"/>
      <c r="B32" s="12" t="s">
        <v>69</v>
      </c>
      <c r="C32" s="643" t="s">
        <v>70</v>
      </c>
      <c r="D32" s="643"/>
      <c r="E32" s="643"/>
      <c r="F32" s="40" t="s">
        <v>15</v>
      </c>
      <c r="G32" s="40" t="s">
        <v>39</v>
      </c>
      <c r="H32" s="40" t="s">
        <v>14</v>
      </c>
      <c r="I32" s="40" t="s">
        <v>13</v>
      </c>
      <c r="J32" s="40" t="s">
        <v>12</v>
      </c>
      <c r="K32" s="40" t="s">
        <v>11</v>
      </c>
      <c r="L32" s="40" t="s">
        <v>10</v>
      </c>
      <c r="M32" s="40" t="s">
        <v>9</v>
      </c>
      <c r="N32" s="40" t="s">
        <v>8</v>
      </c>
      <c r="O32" s="40" t="s">
        <v>7</v>
      </c>
      <c r="P32" s="40" t="s">
        <v>6</v>
      </c>
      <c r="Q32" s="40" t="s">
        <v>71</v>
      </c>
      <c r="R32" s="40" t="s">
        <v>4</v>
      </c>
      <c r="S32" s="40" t="s">
        <v>3</v>
      </c>
      <c r="T32" s="40" t="s">
        <v>72</v>
      </c>
      <c r="U32" s="70" t="s">
        <v>73</v>
      </c>
    </row>
    <row r="33" spans="1:21" ht="68.25" customHeight="1" x14ac:dyDescent="0.25">
      <c r="A33" s="24"/>
      <c r="B33" s="13" t="str">
        <f>B28</f>
        <v>NAR</v>
      </c>
      <c r="C33" s="638" t="s">
        <v>199</v>
      </c>
      <c r="D33" s="638"/>
      <c r="E33" s="638"/>
      <c r="F33" s="44" t="str">
        <f>F25</f>
        <v>Acciones</v>
      </c>
      <c r="G33" s="136">
        <f>SUM(H33:S33)</f>
        <v>12</v>
      </c>
      <c r="H33" s="136">
        <v>1</v>
      </c>
      <c r="I33" s="136">
        <v>1</v>
      </c>
      <c r="J33" s="136">
        <v>1</v>
      </c>
      <c r="K33" s="136">
        <v>1</v>
      </c>
      <c r="L33" s="136">
        <v>1</v>
      </c>
      <c r="M33" s="136">
        <v>1</v>
      </c>
      <c r="N33" s="136">
        <v>1</v>
      </c>
      <c r="O33" s="136">
        <v>1</v>
      </c>
      <c r="P33" s="136">
        <v>1</v>
      </c>
      <c r="Q33" s="136">
        <v>1</v>
      </c>
      <c r="R33" s="136">
        <v>1</v>
      </c>
      <c r="S33" s="136">
        <v>1</v>
      </c>
      <c r="T33" s="137">
        <f>SUM(H33:S33)</f>
        <v>12</v>
      </c>
      <c r="U33" s="639">
        <f>(T33/T34)</f>
        <v>1</v>
      </c>
    </row>
    <row r="34" spans="1:21" ht="81.75" customHeight="1" x14ac:dyDescent="0.25">
      <c r="A34" s="24"/>
      <c r="B34" s="14" t="str">
        <f>B29</f>
        <v>TAP</v>
      </c>
      <c r="C34" s="641" t="s">
        <v>201</v>
      </c>
      <c r="D34" s="641"/>
      <c r="E34" s="641"/>
      <c r="F34" s="45" t="str">
        <f>F33</f>
        <v>Acciones</v>
      </c>
      <c r="G34" s="138">
        <f>SUM(H34:S34)</f>
        <v>12</v>
      </c>
      <c r="H34" s="138">
        <v>1</v>
      </c>
      <c r="I34" s="138">
        <v>1</v>
      </c>
      <c r="J34" s="138">
        <v>1</v>
      </c>
      <c r="K34" s="138">
        <v>1</v>
      </c>
      <c r="L34" s="138">
        <v>1</v>
      </c>
      <c r="M34" s="138">
        <v>1</v>
      </c>
      <c r="N34" s="138">
        <v>1</v>
      </c>
      <c r="O34" s="138">
        <v>1</v>
      </c>
      <c r="P34" s="138">
        <v>1</v>
      </c>
      <c r="Q34" s="138">
        <v>1</v>
      </c>
      <c r="R34" s="138">
        <v>1</v>
      </c>
      <c r="S34" s="138">
        <v>1</v>
      </c>
      <c r="T34" s="138">
        <f>SUM(H34:S34)</f>
        <v>12</v>
      </c>
      <c r="U34" s="640"/>
    </row>
    <row r="35" spans="1:21" ht="6.75" customHeight="1" x14ac:dyDescent="0.25">
      <c r="A35" s="24"/>
      <c r="B35" s="652"/>
      <c r="C35" s="652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2"/>
      <c r="P35" s="652"/>
      <c r="Q35" s="652"/>
      <c r="R35" s="652"/>
      <c r="S35" s="652"/>
      <c r="T35" s="652"/>
      <c r="U35" s="652"/>
    </row>
    <row r="36" spans="1:21" ht="18" x14ac:dyDescent="0.25">
      <c r="A36" s="24"/>
      <c r="B36" s="632" t="s">
        <v>78</v>
      </c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</row>
    <row r="37" spans="1:21" ht="31.5" x14ac:dyDescent="0.25">
      <c r="A37" s="24"/>
      <c r="B37" s="42" t="s">
        <v>61</v>
      </c>
      <c r="C37" s="649" t="s">
        <v>62</v>
      </c>
      <c r="D37" s="649"/>
      <c r="E37" s="649"/>
      <c r="F37" s="42" t="s">
        <v>15</v>
      </c>
      <c r="G37" s="42" t="s">
        <v>63</v>
      </c>
      <c r="H37" s="649" t="s">
        <v>64</v>
      </c>
      <c r="I37" s="649"/>
      <c r="J37" s="649"/>
      <c r="K37" s="649"/>
      <c r="L37" s="649"/>
      <c r="M37" s="649"/>
      <c r="N37" s="649"/>
      <c r="O37" s="649" t="s">
        <v>65</v>
      </c>
      <c r="P37" s="649"/>
      <c r="Q37" s="649"/>
      <c r="R37" s="649"/>
      <c r="S37" s="649"/>
      <c r="T37" s="649" t="s">
        <v>66</v>
      </c>
      <c r="U37" s="649"/>
    </row>
    <row r="38" spans="1:21" ht="54.75" customHeight="1" x14ac:dyDescent="0.25">
      <c r="A38" s="24"/>
      <c r="B38" s="16" t="s">
        <v>202</v>
      </c>
      <c r="C38" s="350" t="s">
        <v>203</v>
      </c>
      <c r="D38" s="351"/>
      <c r="E38" s="352"/>
      <c r="F38" s="16" t="s">
        <v>204</v>
      </c>
      <c r="G38" s="16" t="s">
        <v>2</v>
      </c>
      <c r="H38" s="327" t="s">
        <v>100</v>
      </c>
      <c r="I38" s="328"/>
      <c r="J38" s="328"/>
      <c r="K38" s="328"/>
      <c r="L38" s="328"/>
      <c r="M38" s="328"/>
      <c r="N38" s="329"/>
      <c r="O38" s="327" t="s">
        <v>101</v>
      </c>
      <c r="P38" s="328"/>
      <c r="Q38" s="328"/>
      <c r="R38" s="328"/>
      <c r="S38" s="329"/>
      <c r="T38" s="650">
        <v>1</v>
      </c>
      <c r="U38" s="651"/>
    </row>
    <row r="39" spans="1:21" ht="23.25" customHeight="1" x14ac:dyDescent="0.25">
      <c r="A39" s="24"/>
      <c r="B39" s="657" t="s">
        <v>38</v>
      </c>
      <c r="C39" s="657"/>
      <c r="D39" s="657"/>
      <c r="E39" s="657"/>
      <c r="F39" s="657"/>
      <c r="G39" s="657"/>
      <c r="H39" s="657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7"/>
    </row>
    <row r="40" spans="1:21" ht="37.5" customHeight="1" x14ac:dyDescent="0.25">
      <c r="A40" s="24"/>
      <c r="B40" s="12" t="s">
        <v>69</v>
      </c>
      <c r="C40" s="643" t="s">
        <v>70</v>
      </c>
      <c r="D40" s="643"/>
      <c r="E40" s="643"/>
      <c r="F40" s="40" t="s">
        <v>15</v>
      </c>
      <c r="G40" s="40" t="s">
        <v>38</v>
      </c>
      <c r="H40" s="40" t="s">
        <v>14</v>
      </c>
      <c r="I40" s="40" t="s">
        <v>13</v>
      </c>
      <c r="J40" s="40" t="s">
        <v>12</v>
      </c>
      <c r="K40" s="40" t="s">
        <v>11</v>
      </c>
      <c r="L40" s="40" t="s">
        <v>10</v>
      </c>
      <c r="M40" s="40" t="s">
        <v>9</v>
      </c>
      <c r="N40" s="40" t="s">
        <v>8</v>
      </c>
      <c r="O40" s="40" t="s">
        <v>7</v>
      </c>
      <c r="P40" s="40" t="s">
        <v>6</v>
      </c>
      <c r="Q40" s="40" t="s">
        <v>71</v>
      </c>
      <c r="R40" s="40" t="s">
        <v>4</v>
      </c>
      <c r="S40" s="40" t="s">
        <v>3</v>
      </c>
      <c r="T40" s="40" t="s">
        <v>72</v>
      </c>
      <c r="U40" s="70" t="s">
        <v>73</v>
      </c>
    </row>
    <row r="41" spans="1:21" ht="43.5" customHeight="1" x14ac:dyDescent="0.25">
      <c r="A41" s="24"/>
      <c r="B41" s="13" t="s">
        <v>205</v>
      </c>
      <c r="C41" s="638" t="s">
        <v>206</v>
      </c>
      <c r="D41" s="638"/>
      <c r="E41" s="638"/>
      <c r="F41" s="17" t="s">
        <v>204</v>
      </c>
      <c r="G41" s="136">
        <f>SUM(H41:S41)</f>
        <v>2100</v>
      </c>
      <c r="H41" s="139">
        <v>175</v>
      </c>
      <c r="I41" s="139">
        <v>175</v>
      </c>
      <c r="J41" s="139">
        <v>175</v>
      </c>
      <c r="K41" s="139">
        <v>175</v>
      </c>
      <c r="L41" s="139">
        <v>175</v>
      </c>
      <c r="M41" s="139">
        <v>175</v>
      </c>
      <c r="N41" s="139">
        <v>175</v>
      </c>
      <c r="O41" s="139">
        <v>175</v>
      </c>
      <c r="P41" s="139">
        <v>175</v>
      </c>
      <c r="Q41" s="139">
        <v>175</v>
      </c>
      <c r="R41" s="139">
        <v>175</v>
      </c>
      <c r="S41" s="139">
        <v>175</v>
      </c>
      <c r="T41" s="137">
        <f>SUM(H41:S41)</f>
        <v>2100</v>
      </c>
      <c r="U41" s="639">
        <f>T42/T41</f>
        <v>1</v>
      </c>
    </row>
    <row r="42" spans="1:21" ht="43.5" customHeight="1" x14ac:dyDescent="0.25">
      <c r="A42" s="24"/>
      <c r="B42" s="14" t="s">
        <v>207</v>
      </c>
      <c r="C42" s="641" t="s">
        <v>208</v>
      </c>
      <c r="D42" s="641"/>
      <c r="E42" s="641"/>
      <c r="F42" s="41" t="s">
        <v>204</v>
      </c>
      <c r="G42" s="138">
        <f>SUM(H42:S42)</f>
        <v>2100</v>
      </c>
      <c r="H42" s="139">
        <v>175</v>
      </c>
      <c r="I42" s="139">
        <v>175</v>
      </c>
      <c r="J42" s="139">
        <v>175</v>
      </c>
      <c r="K42" s="139">
        <v>175</v>
      </c>
      <c r="L42" s="139">
        <v>175</v>
      </c>
      <c r="M42" s="139">
        <v>175</v>
      </c>
      <c r="N42" s="139">
        <v>175</v>
      </c>
      <c r="O42" s="139">
        <v>175</v>
      </c>
      <c r="P42" s="139">
        <v>175</v>
      </c>
      <c r="Q42" s="139">
        <v>175</v>
      </c>
      <c r="R42" s="139">
        <v>175</v>
      </c>
      <c r="S42" s="139">
        <v>175</v>
      </c>
      <c r="T42" s="138">
        <f>SUM(H42:S42)</f>
        <v>2100</v>
      </c>
      <c r="U42" s="640"/>
    </row>
    <row r="43" spans="1:21" ht="24.75" customHeight="1" x14ac:dyDescent="0.25">
      <c r="A43" s="24"/>
      <c r="B43" s="39" t="s">
        <v>39</v>
      </c>
      <c r="C43" s="316"/>
      <c r="D43" s="317"/>
      <c r="E43" s="318"/>
      <c r="F43" s="67"/>
      <c r="G43" s="67"/>
      <c r="H43" s="67"/>
      <c r="I43" s="67"/>
      <c r="J43" s="67"/>
      <c r="K43" s="67"/>
      <c r="L43" s="67"/>
      <c r="M43" s="67"/>
      <c r="N43" s="68"/>
      <c r="O43" s="67"/>
      <c r="P43" s="67"/>
      <c r="Q43" s="67"/>
      <c r="R43" s="67"/>
      <c r="S43" s="67"/>
      <c r="T43" s="67"/>
      <c r="U43" s="67"/>
    </row>
    <row r="44" spans="1:21" ht="55.5" customHeight="1" x14ac:dyDescent="0.25">
      <c r="A44" s="24"/>
      <c r="B44" s="12" t="s">
        <v>69</v>
      </c>
      <c r="C44" s="643" t="s">
        <v>70</v>
      </c>
      <c r="D44" s="643"/>
      <c r="E44" s="643"/>
      <c r="F44" s="40" t="s">
        <v>15</v>
      </c>
      <c r="G44" s="40" t="s">
        <v>39</v>
      </c>
      <c r="H44" s="40" t="s">
        <v>14</v>
      </c>
      <c r="I44" s="40" t="s">
        <v>13</v>
      </c>
      <c r="J44" s="40" t="s">
        <v>12</v>
      </c>
      <c r="K44" s="40" t="s">
        <v>11</v>
      </c>
      <c r="L44" s="40" t="s">
        <v>10</v>
      </c>
      <c r="M44" s="40" t="s">
        <v>9</v>
      </c>
      <c r="N44" s="40" t="s">
        <v>8</v>
      </c>
      <c r="O44" s="40" t="s">
        <v>7</v>
      </c>
      <c r="P44" s="40" t="s">
        <v>6</v>
      </c>
      <c r="Q44" s="40" t="s">
        <v>71</v>
      </c>
      <c r="R44" s="40" t="s">
        <v>4</v>
      </c>
      <c r="S44" s="40" t="s">
        <v>3</v>
      </c>
      <c r="T44" s="40" t="s">
        <v>72</v>
      </c>
      <c r="U44" s="70" t="s">
        <v>73</v>
      </c>
    </row>
    <row r="45" spans="1:21" ht="55.5" customHeight="1" x14ac:dyDescent="0.25">
      <c r="A45" s="24"/>
      <c r="B45" s="13" t="str">
        <f>B41</f>
        <v>VPNAP</v>
      </c>
      <c r="C45" s="638" t="str">
        <f>C41</f>
        <v>Viviendas programadas con nuevo servicio de agua potable</v>
      </c>
      <c r="D45" s="638"/>
      <c r="E45" s="638"/>
      <c r="F45" s="44" t="s">
        <v>204</v>
      </c>
      <c r="G45" s="136">
        <f>SUM(H45:S45)</f>
        <v>1590</v>
      </c>
      <c r="H45" s="139">
        <v>175</v>
      </c>
      <c r="I45" s="139">
        <v>175</v>
      </c>
      <c r="J45" s="139">
        <v>175</v>
      </c>
      <c r="K45" s="139">
        <v>175</v>
      </c>
      <c r="L45" s="139">
        <v>175</v>
      </c>
      <c r="M45" s="139">
        <v>175</v>
      </c>
      <c r="N45" s="139">
        <v>90</v>
      </c>
      <c r="O45" s="139">
        <v>90</v>
      </c>
      <c r="P45" s="139">
        <v>90</v>
      </c>
      <c r="Q45" s="139">
        <v>90</v>
      </c>
      <c r="R45" s="139">
        <v>90</v>
      </c>
      <c r="S45" s="139">
        <v>90</v>
      </c>
      <c r="T45" s="137">
        <f>SUM(H45:S45)</f>
        <v>1590</v>
      </c>
      <c r="U45" s="639">
        <f>T46/T45</f>
        <v>0.91509433962264153</v>
      </c>
    </row>
    <row r="46" spans="1:21" ht="55.5" customHeight="1" x14ac:dyDescent="0.25">
      <c r="A46" s="24"/>
      <c r="B46" s="14" t="str">
        <f>B42</f>
        <v>VNSAPI</v>
      </c>
      <c r="C46" s="641" t="str">
        <f>C42</f>
        <v>Viviendas con nuevo servicio de agua potable instalado</v>
      </c>
      <c r="D46" s="641"/>
      <c r="E46" s="641"/>
      <c r="F46" s="45" t="s">
        <v>204</v>
      </c>
      <c r="G46" s="138">
        <f>SUM(H46:S46)</f>
        <v>1455</v>
      </c>
      <c r="H46" s="140">
        <v>179</v>
      </c>
      <c r="I46" s="140">
        <v>180</v>
      </c>
      <c r="J46" s="140">
        <v>145</v>
      </c>
      <c r="K46" s="140">
        <v>249</v>
      </c>
      <c r="L46" s="140">
        <v>244</v>
      </c>
      <c r="M46" s="140">
        <v>117</v>
      </c>
      <c r="N46" s="140">
        <v>114</v>
      </c>
      <c r="O46" s="140">
        <v>21</v>
      </c>
      <c r="P46" s="140">
        <v>46</v>
      </c>
      <c r="Q46" s="140">
        <v>34</v>
      </c>
      <c r="R46" s="140">
        <v>52</v>
      </c>
      <c r="S46" s="140">
        <v>74</v>
      </c>
      <c r="T46" s="138">
        <f>SUM(H46:S46)</f>
        <v>1455</v>
      </c>
      <c r="U46" s="640"/>
    </row>
    <row r="47" spans="1:21" ht="7.5" customHeight="1" x14ac:dyDescent="0.25">
      <c r="A47" s="24"/>
      <c r="B47" s="653"/>
      <c r="C47" s="654"/>
      <c r="D47" s="654"/>
      <c r="E47" s="654"/>
      <c r="F47" s="654"/>
      <c r="G47" s="654"/>
      <c r="H47" s="654"/>
      <c r="I47" s="654"/>
      <c r="J47" s="654"/>
      <c r="K47" s="654"/>
      <c r="L47" s="654"/>
      <c r="M47" s="654"/>
      <c r="N47" s="654"/>
      <c r="O47" s="654"/>
      <c r="P47" s="654"/>
      <c r="Q47" s="654"/>
      <c r="R47" s="654"/>
      <c r="S47" s="654"/>
      <c r="T47" s="654"/>
      <c r="U47" s="655"/>
    </row>
    <row r="48" spans="1:21" ht="18" x14ac:dyDescent="0.25">
      <c r="A48" s="24"/>
      <c r="B48" s="656" t="s">
        <v>86</v>
      </c>
      <c r="C48" s="656"/>
      <c r="D48" s="656"/>
      <c r="E48" s="656"/>
      <c r="F48" s="656"/>
      <c r="G48" s="656"/>
      <c r="H48" s="656"/>
      <c r="I48" s="656"/>
      <c r="J48" s="656"/>
      <c r="K48" s="656"/>
      <c r="L48" s="656"/>
      <c r="M48" s="656"/>
      <c r="N48" s="656"/>
      <c r="O48" s="656"/>
      <c r="P48" s="656"/>
      <c r="Q48" s="656"/>
      <c r="R48" s="656"/>
      <c r="S48" s="656"/>
      <c r="T48" s="656"/>
      <c r="U48" s="656"/>
    </row>
    <row r="49" spans="1:21" ht="21.75" customHeight="1" x14ac:dyDescent="0.25">
      <c r="A49" s="24"/>
      <c r="B49" s="658" t="s">
        <v>209</v>
      </c>
      <c r="C49" s="659"/>
      <c r="D49" s="659"/>
      <c r="E49" s="659"/>
      <c r="F49" s="659"/>
      <c r="G49" s="659"/>
      <c r="H49" s="659"/>
      <c r="I49" s="659"/>
      <c r="J49" s="659"/>
      <c r="K49" s="659"/>
      <c r="L49" s="659"/>
      <c r="M49" s="659"/>
      <c r="N49" s="659"/>
      <c r="O49" s="659"/>
      <c r="P49" s="659"/>
      <c r="Q49" s="659"/>
      <c r="R49" s="659"/>
      <c r="S49" s="659"/>
      <c r="T49" s="659"/>
      <c r="U49" s="660"/>
    </row>
    <row r="50" spans="1:21" ht="31.5" x14ac:dyDescent="0.25">
      <c r="A50" s="24"/>
      <c r="B50" s="10" t="s">
        <v>61</v>
      </c>
      <c r="C50" s="636" t="s">
        <v>62</v>
      </c>
      <c r="D50" s="636"/>
      <c r="E50" s="636"/>
      <c r="F50" s="38" t="s">
        <v>15</v>
      </c>
      <c r="G50" s="38" t="s">
        <v>63</v>
      </c>
      <c r="H50" s="636" t="s">
        <v>64</v>
      </c>
      <c r="I50" s="636"/>
      <c r="J50" s="636"/>
      <c r="K50" s="636"/>
      <c r="L50" s="636"/>
      <c r="M50" s="636"/>
      <c r="N50" s="636"/>
      <c r="O50" s="636" t="s">
        <v>65</v>
      </c>
      <c r="P50" s="636"/>
      <c r="Q50" s="636"/>
      <c r="R50" s="636"/>
      <c r="S50" s="636"/>
      <c r="T50" s="636" t="s">
        <v>66</v>
      </c>
      <c r="U50" s="637"/>
    </row>
    <row r="51" spans="1:21" ht="56.25" customHeight="1" x14ac:dyDescent="0.25">
      <c r="A51" s="24"/>
      <c r="B51" s="11" t="s">
        <v>210</v>
      </c>
      <c r="C51" s="645" t="s">
        <v>233</v>
      </c>
      <c r="D51" s="645"/>
      <c r="E51" s="645"/>
      <c r="F51" s="41" t="s">
        <v>211</v>
      </c>
      <c r="G51" s="41" t="s">
        <v>2</v>
      </c>
      <c r="H51" s="645" t="s">
        <v>131</v>
      </c>
      <c r="I51" s="645"/>
      <c r="J51" s="645"/>
      <c r="K51" s="645"/>
      <c r="L51" s="645"/>
      <c r="M51" s="645"/>
      <c r="N51" s="645"/>
      <c r="O51" s="645" t="s">
        <v>101</v>
      </c>
      <c r="P51" s="645"/>
      <c r="Q51" s="645"/>
      <c r="R51" s="645"/>
      <c r="S51" s="645"/>
      <c r="T51" s="646" t="s">
        <v>239</v>
      </c>
      <c r="U51" s="661"/>
    </row>
    <row r="52" spans="1:21" ht="21.75" customHeight="1" x14ac:dyDescent="0.25">
      <c r="A52" s="24"/>
      <c r="B52" s="648" t="s">
        <v>38</v>
      </c>
      <c r="C52" s="648"/>
      <c r="D52" s="648"/>
      <c r="E52" s="648"/>
      <c r="F52" s="648"/>
      <c r="G52" s="648"/>
      <c r="H52" s="648"/>
      <c r="I52" s="648"/>
      <c r="J52" s="648"/>
      <c r="K52" s="648"/>
      <c r="L52" s="648"/>
      <c r="M52" s="648"/>
      <c r="N52" s="648"/>
      <c r="O52" s="648"/>
      <c r="P52" s="648"/>
      <c r="Q52" s="648"/>
      <c r="R52" s="648"/>
      <c r="S52" s="648"/>
      <c r="T52" s="648"/>
      <c r="U52" s="648"/>
    </row>
    <row r="53" spans="1:21" ht="34.5" customHeight="1" x14ac:dyDescent="0.25">
      <c r="A53" s="24"/>
      <c r="B53" s="12" t="s">
        <v>69</v>
      </c>
      <c r="C53" s="643" t="s">
        <v>70</v>
      </c>
      <c r="D53" s="643"/>
      <c r="E53" s="643"/>
      <c r="F53" s="40" t="s">
        <v>15</v>
      </c>
      <c r="G53" s="40" t="s">
        <v>38</v>
      </c>
      <c r="H53" s="40" t="s">
        <v>14</v>
      </c>
      <c r="I53" s="40" t="s">
        <v>13</v>
      </c>
      <c r="J53" s="40" t="s">
        <v>12</v>
      </c>
      <c r="K53" s="40" t="s">
        <v>11</v>
      </c>
      <c r="L53" s="40" t="s">
        <v>10</v>
      </c>
      <c r="M53" s="40" t="s">
        <v>9</v>
      </c>
      <c r="N53" s="40" t="s">
        <v>8</v>
      </c>
      <c r="O53" s="40" t="s">
        <v>7</v>
      </c>
      <c r="P53" s="40" t="s">
        <v>6</v>
      </c>
      <c r="Q53" s="40" t="s">
        <v>71</v>
      </c>
      <c r="R53" s="40" t="s">
        <v>4</v>
      </c>
      <c r="S53" s="40" t="s">
        <v>3</v>
      </c>
      <c r="T53" s="40" t="s">
        <v>212</v>
      </c>
      <c r="U53" s="70" t="s">
        <v>73</v>
      </c>
    </row>
    <row r="54" spans="1:21" ht="26.25" customHeight="1" x14ac:dyDescent="0.25">
      <c r="A54" s="24"/>
      <c r="B54" s="13" t="s">
        <v>236</v>
      </c>
      <c r="C54" s="638" t="s">
        <v>234</v>
      </c>
      <c r="D54" s="638"/>
      <c r="E54" s="638"/>
      <c r="F54" s="44" t="s">
        <v>238</v>
      </c>
      <c r="G54" s="141">
        <f>+T54</f>
        <v>259.59999999999997</v>
      </c>
      <c r="H54" s="142">
        <f>H55*0.8</f>
        <v>461.6</v>
      </c>
      <c r="I54" s="142">
        <f t="shared" ref="I54:S54" si="0">I55*0.8</f>
        <v>424.8</v>
      </c>
      <c r="J54" s="142">
        <f t="shared" si="0"/>
        <v>447.20000000000005</v>
      </c>
      <c r="K54" s="142">
        <f t="shared" si="0"/>
        <v>137.6</v>
      </c>
      <c r="L54" s="142">
        <f t="shared" si="0"/>
        <v>140</v>
      </c>
      <c r="M54" s="143">
        <f t="shared" si="0"/>
        <v>139.20000000000002</v>
      </c>
      <c r="N54" s="143">
        <f>N55*0.8</f>
        <v>208.8</v>
      </c>
      <c r="O54" s="142">
        <f>O55*0.8</f>
        <v>206.4</v>
      </c>
      <c r="P54" s="142">
        <f t="shared" si="0"/>
        <v>236</v>
      </c>
      <c r="Q54" s="142">
        <f t="shared" si="0"/>
        <v>239.20000000000002</v>
      </c>
      <c r="R54" s="142">
        <f t="shared" si="0"/>
        <v>236.8</v>
      </c>
      <c r="S54" s="142">
        <f t="shared" si="0"/>
        <v>237.60000000000002</v>
      </c>
      <c r="T54" s="141">
        <f>SUM(H54:S54)/12</f>
        <v>259.59999999999997</v>
      </c>
      <c r="U54" s="639">
        <f>T54/T55</f>
        <v>0.79999999999999993</v>
      </c>
    </row>
    <row r="55" spans="1:21" ht="36.75" customHeight="1" x14ac:dyDescent="0.25">
      <c r="A55" s="24"/>
      <c r="B55" s="14" t="s">
        <v>237</v>
      </c>
      <c r="C55" s="641" t="s">
        <v>235</v>
      </c>
      <c r="D55" s="641"/>
      <c r="E55" s="641"/>
      <c r="F55" s="44" t="s">
        <v>238</v>
      </c>
      <c r="G55" s="144">
        <f>+T55</f>
        <v>324.5</v>
      </c>
      <c r="H55" s="144">
        <f>H64+H66+H68+H70+H73+H75+H77+H79+H81+H83+H85</f>
        <v>577</v>
      </c>
      <c r="I55" s="144">
        <f t="shared" ref="I55:S55" si="1">I64+I66+I68+I70+I73+I75+I77+I79+I81+I83+I85</f>
        <v>531</v>
      </c>
      <c r="J55" s="144">
        <f t="shared" si="1"/>
        <v>559</v>
      </c>
      <c r="K55" s="144">
        <f t="shared" si="1"/>
        <v>172</v>
      </c>
      <c r="L55" s="144">
        <f t="shared" si="1"/>
        <v>175</v>
      </c>
      <c r="M55" s="144">
        <f t="shared" si="1"/>
        <v>174</v>
      </c>
      <c r="N55" s="144">
        <f t="shared" si="1"/>
        <v>261</v>
      </c>
      <c r="O55" s="144">
        <f>O64+O66+O68+O70+O73+O75+O77+O79+O81+O83+O85</f>
        <v>258</v>
      </c>
      <c r="P55" s="144">
        <f t="shared" si="1"/>
        <v>295</v>
      </c>
      <c r="Q55" s="144">
        <f t="shared" si="1"/>
        <v>299</v>
      </c>
      <c r="R55" s="144">
        <f t="shared" si="1"/>
        <v>296</v>
      </c>
      <c r="S55" s="144">
        <f t="shared" si="1"/>
        <v>297</v>
      </c>
      <c r="T55" s="144">
        <f>SUM(H55:S55)/12</f>
        <v>324.5</v>
      </c>
      <c r="U55" s="640"/>
    </row>
    <row r="56" spans="1:21" ht="22.5" customHeight="1" x14ac:dyDescent="0.25">
      <c r="A56" s="24"/>
      <c r="B56" s="39" t="s">
        <v>39</v>
      </c>
      <c r="C56" s="316"/>
      <c r="D56" s="317"/>
      <c r="E56" s="318"/>
      <c r="F56" s="67"/>
      <c r="G56" s="67"/>
      <c r="H56" s="67"/>
      <c r="I56" s="67"/>
      <c r="J56" s="67"/>
      <c r="K56" s="67"/>
      <c r="L56" s="67"/>
      <c r="M56" s="67"/>
      <c r="N56" s="68"/>
      <c r="O56" s="67"/>
      <c r="P56" s="67"/>
      <c r="Q56" s="67"/>
      <c r="R56" s="67"/>
      <c r="S56" s="67"/>
      <c r="T56" s="67"/>
      <c r="U56" s="67"/>
    </row>
    <row r="57" spans="1:21" ht="41.25" customHeight="1" x14ac:dyDescent="0.25">
      <c r="A57" s="24"/>
      <c r="B57" s="12" t="s">
        <v>69</v>
      </c>
      <c r="C57" s="643" t="s">
        <v>70</v>
      </c>
      <c r="D57" s="643"/>
      <c r="E57" s="643"/>
      <c r="F57" s="40" t="s">
        <v>15</v>
      </c>
      <c r="G57" s="40" t="s">
        <v>39</v>
      </c>
      <c r="H57" s="40" t="s">
        <v>14</v>
      </c>
      <c r="I57" s="40" t="s">
        <v>13</v>
      </c>
      <c r="J57" s="40" t="s">
        <v>12</v>
      </c>
      <c r="K57" s="40" t="s">
        <v>11</v>
      </c>
      <c r="L57" s="40" t="s">
        <v>10</v>
      </c>
      <c r="M57" s="40" t="s">
        <v>9</v>
      </c>
      <c r="N57" s="40" t="s">
        <v>8</v>
      </c>
      <c r="O57" s="40" t="s">
        <v>7</v>
      </c>
      <c r="P57" s="40" t="s">
        <v>6</v>
      </c>
      <c r="Q57" s="40" t="s">
        <v>71</v>
      </c>
      <c r="R57" s="40" t="s">
        <v>4</v>
      </c>
      <c r="S57" s="40" t="s">
        <v>3</v>
      </c>
      <c r="T57" s="40" t="s">
        <v>212</v>
      </c>
      <c r="U57" s="70" t="s">
        <v>73</v>
      </c>
    </row>
    <row r="58" spans="1:21" ht="26.25" customHeight="1" x14ac:dyDescent="0.25">
      <c r="A58" s="24"/>
      <c r="B58" s="13" t="s">
        <v>236</v>
      </c>
      <c r="C58" s="638" t="s">
        <v>234</v>
      </c>
      <c r="D58" s="638"/>
      <c r="E58" s="638"/>
      <c r="F58" s="44" t="s">
        <v>238</v>
      </c>
      <c r="G58" s="141">
        <f>+T58</f>
        <v>357.66666666666669</v>
      </c>
      <c r="H58" s="142">
        <f>H65+H67+H69+H71+H74+H76+H78+H80+H82+H84+H86</f>
        <v>569</v>
      </c>
      <c r="I58" s="142">
        <f t="shared" ref="I58:M58" si="2">I65+I67+I69+I71+I74+I76+I78+I80+I82+I84+I86</f>
        <v>541</v>
      </c>
      <c r="J58" s="142">
        <f t="shared" si="2"/>
        <v>458</v>
      </c>
      <c r="K58" s="142">
        <f t="shared" si="2"/>
        <v>269</v>
      </c>
      <c r="L58" s="142">
        <f t="shared" si="2"/>
        <v>262</v>
      </c>
      <c r="M58" s="142">
        <f t="shared" si="2"/>
        <v>315</v>
      </c>
      <c r="N58" s="143">
        <f t="shared" ref="N58:S58" si="3">N65+N67+N69+N71+N74+N76+N78+N80+N82+N84+N86</f>
        <v>237</v>
      </c>
      <c r="O58" s="142">
        <f t="shared" si="3"/>
        <v>269</v>
      </c>
      <c r="P58" s="142">
        <f t="shared" si="3"/>
        <v>362</v>
      </c>
      <c r="Q58" s="142">
        <f t="shared" si="3"/>
        <v>330</v>
      </c>
      <c r="R58" s="142">
        <f t="shared" si="3"/>
        <v>306</v>
      </c>
      <c r="S58" s="142">
        <f t="shared" si="3"/>
        <v>374</v>
      </c>
      <c r="T58" s="141">
        <f>SUM(H58:S58)/12</f>
        <v>357.66666666666669</v>
      </c>
      <c r="U58" s="639">
        <f>T58/T59</f>
        <v>1.1022085259373395</v>
      </c>
    </row>
    <row r="59" spans="1:21" ht="26.25" customHeight="1" x14ac:dyDescent="0.25">
      <c r="A59" s="24"/>
      <c r="B59" s="14" t="s">
        <v>237</v>
      </c>
      <c r="C59" s="641" t="s">
        <v>235</v>
      </c>
      <c r="D59" s="641"/>
      <c r="E59" s="641"/>
      <c r="F59" s="44" t="s">
        <v>238</v>
      </c>
      <c r="G59" s="144">
        <f>+T59</f>
        <v>324.5</v>
      </c>
      <c r="H59" s="144">
        <f>H64+H66+H68+H70+H73+H75+H77+H79+H81+H83+H85</f>
        <v>577</v>
      </c>
      <c r="I59" s="144">
        <f t="shared" ref="I59:S59" si="4">I64+I66+I68+I70+I73+I75+I77+I79+I81+I83+I85</f>
        <v>531</v>
      </c>
      <c r="J59" s="144">
        <f t="shared" si="4"/>
        <v>559</v>
      </c>
      <c r="K59" s="144">
        <f t="shared" si="4"/>
        <v>172</v>
      </c>
      <c r="L59" s="144">
        <f t="shared" si="4"/>
        <v>175</v>
      </c>
      <c r="M59" s="144">
        <f t="shared" si="4"/>
        <v>174</v>
      </c>
      <c r="N59" s="144">
        <f t="shared" si="4"/>
        <v>261</v>
      </c>
      <c r="O59" s="144">
        <f t="shared" si="4"/>
        <v>258</v>
      </c>
      <c r="P59" s="144">
        <f t="shared" si="4"/>
        <v>295</v>
      </c>
      <c r="Q59" s="144">
        <f>Q64+Q66+Q68+Q70+Q73+Q75+Q77+Q79+Q81+Q83+Q85</f>
        <v>299</v>
      </c>
      <c r="R59" s="144">
        <f t="shared" si="4"/>
        <v>296</v>
      </c>
      <c r="S59" s="144">
        <f t="shared" si="4"/>
        <v>297</v>
      </c>
      <c r="T59" s="144">
        <f>SUM(H59:S59)/12</f>
        <v>324.5</v>
      </c>
      <c r="U59" s="640"/>
    </row>
    <row r="60" spans="1:21" ht="7.5" customHeight="1" x14ac:dyDescent="0.25">
      <c r="A60" s="24"/>
      <c r="B60" s="662"/>
      <c r="C60" s="662"/>
      <c r="D60" s="662"/>
      <c r="E60" s="662"/>
      <c r="F60" s="662"/>
      <c r="G60" s="662"/>
      <c r="H60" s="662"/>
      <c r="I60" s="662"/>
      <c r="J60" s="662"/>
      <c r="K60" s="662"/>
      <c r="L60" s="662"/>
      <c r="M60" s="662"/>
      <c r="N60" s="662"/>
      <c r="O60" s="662"/>
      <c r="P60" s="662"/>
      <c r="Q60" s="662"/>
      <c r="R60" s="662"/>
      <c r="S60" s="662"/>
      <c r="T60" s="662"/>
      <c r="U60" s="662"/>
    </row>
    <row r="61" spans="1:21" ht="18" x14ac:dyDescent="0.25">
      <c r="A61" s="24"/>
      <c r="B61" s="642" t="s">
        <v>92</v>
      </c>
      <c r="C61" s="642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</row>
    <row r="62" spans="1:21" ht="15" customHeight="1" x14ac:dyDescent="0.25">
      <c r="A62" s="24"/>
      <c r="B62" s="18" t="s">
        <v>110</v>
      </c>
      <c r="C62" s="668" t="s">
        <v>70</v>
      </c>
      <c r="D62" s="668"/>
      <c r="E62" s="668"/>
      <c r="F62" s="670" t="s">
        <v>15</v>
      </c>
      <c r="G62" s="670" t="s">
        <v>40</v>
      </c>
      <c r="H62" s="668" t="s">
        <v>14</v>
      </c>
      <c r="I62" s="668" t="s">
        <v>13</v>
      </c>
      <c r="J62" s="668" t="s">
        <v>12</v>
      </c>
      <c r="K62" s="668" t="s">
        <v>11</v>
      </c>
      <c r="L62" s="668" t="s">
        <v>10</v>
      </c>
      <c r="M62" s="668" t="s">
        <v>9</v>
      </c>
      <c r="N62" s="668" t="s">
        <v>8</v>
      </c>
      <c r="O62" s="668" t="s">
        <v>7</v>
      </c>
      <c r="P62" s="668" t="s">
        <v>6</v>
      </c>
      <c r="Q62" s="668" t="s">
        <v>5</v>
      </c>
      <c r="R62" s="668" t="s">
        <v>4</v>
      </c>
      <c r="S62" s="668" t="s">
        <v>3</v>
      </c>
      <c r="T62" s="668" t="s">
        <v>72</v>
      </c>
      <c r="U62" s="674" t="s">
        <v>73</v>
      </c>
    </row>
    <row r="63" spans="1:21" ht="14.25" customHeight="1" x14ac:dyDescent="0.25">
      <c r="A63" s="24"/>
      <c r="B63" s="19"/>
      <c r="C63" s="669"/>
      <c r="D63" s="669"/>
      <c r="E63" s="669"/>
      <c r="F63" s="671"/>
      <c r="G63" s="671"/>
      <c r="H63" s="669"/>
      <c r="I63" s="669"/>
      <c r="J63" s="669"/>
      <c r="K63" s="669"/>
      <c r="L63" s="669"/>
      <c r="M63" s="669"/>
      <c r="N63" s="669"/>
      <c r="O63" s="669"/>
      <c r="P63" s="669"/>
      <c r="Q63" s="669"/>
      <c r="R63" s="669"/>
      <c r="S63" s="669"/>
      <c r="T63" s="669"/>
      <c r="U63" s="675"/>
    </row>
    <row r="64" spans="1:21" ht="39" customHeight="1" x14ac:dyDescent="0.25">
      <c r="A64" s="24"/>
      <c r="B64" s="663" t="s">
        <v>94</v>
      </c>
      <c r="C64" s="638" t="s">
        <v>213</v>
      </c>
      <c r="D64" s="638"/>
      <c r="E64" s="638"/>
      <c r="F64" s="666" t="s">
        <v>214</v>
      </c>
      <c r="G64" s="20" t="s">
        <v>38</v>
      </c>
      <c r="H64" s="20">
        <v>10</v>
      </c>
      <c r="I64" s="20">
        <v>10</v>
      </c>
      <c r="J64" s="20">
        <v>10</v>
      </c>
      <c r="K64" s="20">
        <v>10</v>
      </c>
      <c r="L64" s="20">
        <v>10</v>
      </c>
      <c r="M64" s="20">
        <v>10</v>
      </c>
      <c r="N64" s="20">
        <v>10</v>
      </c>
      <c r="O64" s="20">
        <v>10</v>
      </c>
      <c r="P64" s="20">
        <v>8</v>
      </c>
      <c r="Q64" s="20">
        <v>8</v>
      </c>
      <c r="R64" s="20">
        <v>8</v>
      </c>
      <c r="S64" s="20">
        <v>8</v>
      </c>
      <c r="T64" s="20">
        <f>SUM(H64:S64)</f>
        <v>112</v>
      </c>
      <c r="U64" s="667">
        <f>T65/T64</f>
        <v>0.9107142857142857</v>
      </c>
    </row>
    <row r="65" spans="1:22" ht="39" customHeight="1" x14ac:dyDescent="0.25">
      <c r="A65" s="24"/>
      <c r="B65" s="664"/>
      <c r="C65" s="638"/>
      <c r="D65" s="638"/>
      <c r="E65" s="638"/>
      <c r="F65" s="666"/>
      <c r="G65" s="21" t="s">
        <v>39</v>
      </c>
      <c r="H65" s="145">
        <v>13</v>
      </c>
      <c r="I65" s="145">
        <v>10</v>
      </c>
      <c r="J65" s="145">
        <v>12</v>
      </c>
      <c r="K65" s="145">
        <v>11</v>
      </c>
      <c r="L65" s="145">
        <v>4</v>
      </c>
      <c r="M65" s="145">
        <v>2</v>
      </c>
      <c r="N65" s="21">
        <v>8</v>
      </c>
      <c r="O65" s="145">
        <v>10</v>
      </c>
      <c r="P65" s="145">
        <v>8</v>
      </c>
      <c r="Q65" s="145">
        <v>8</v>
      </c>
      <c r="R65" s="145">
        <v>8</v>
      </c>
      <c r="S65" s="145">
        <v>8</v>
      </c>
      <c r="T65" s="21">
        <f>SUM(H65:S65)</f>
        <v>102</v>
      </c>
      <c r="U65" s="667"/>
    </row>
    <row r="66" spans="1:22" ht="26.25" customHeight="1" x14ac:dyDescent="0.25">
      <c r="A66" s="24"/>
      <c r="B66" s="664"/>
      <c r="C66" s="638" t="s">
        <v>215</v>
      </c>
      <c r="D66" s="638"/>
      <c r="E66" s="638"/>
      <c r="F66" s="666" t="s">
        <v>216</v>
      </c>
      <c r="G66" s="20" t="s">
        <v>38</v>
      </c>
      <c r="H66" s="146">
        <v>5</v>
      </c>
      <c r="I66" s="146">
        <v>4</v>
      </c>
      <c r="J66" s="146">
        <v>4</v>
      </c>
      <c r="K66" s="146">
        <v>4</v>
      </c>
      <c r="L66" s="146">
        <v>5</v>
      </c>
      <c r="M66" s="146">
        <v>4</v>
      </c>
      <c r="N66" s="146">
        <v>5</v>
      </c>
      <c r="O66" s="146">
        <v>4</v>
      </c>
      <c r="P66" s="146">
        <v>4</v>
      </c>
      <c r="Q66" s="146">
        <v>5</v>
      </c>
      <c r="R66" s="146">
        <v>4</v>
      </c>
      <c r="S66" s="146">
        <v>4</v>
      </c>
      <c r="T66" s="20">
        <f t="shared" ref="T66:T84" si="5">SUM(H66:S66)</f>
        <v>52</v>
      </c>
      <c r="U66" s="667">
        <f>T67/T66</f>
        <v>1</v>
      </c>
    </row>
    <row r="67" spans="1:22" ht="26.25" customHeight="1" x14ac:dyDescent="0.25">
      <c r="A67" s="24"/>
      <c r="B67" s="664"/>
      <c r="C67" s="638"/>
      <c r="D67" s="638"/>
      <c r="E67" s="638"/>
      <c r="F67" s="666"/>
      <c r="G67" s="21" t="s">
        <v>39</v>
      </c>
      <c r="H67" s="136">
        <v>5</v>
      </c>
      <c r="I67" s="136">
        <v>4</v>
      </c>
      <c r="J67" s="136">
        <v>4</v>
      </c>
      <c r="K67" s="136">
        <v>4</v>
      </c>
      <c r="L67" s="136">
        <v>5</v>
      </c>
      <c r="M67" s="136">
        <v>4</v>
      </c>
      <c r="N67" s="136">
        <v>5</v>
      </c>
      <c r="O67" s="136">
        <v>4</v>
      </c>
      <c r="P67" s="136">
        <v>4</v>
      </c>
      <c r="Q67" s="136">
        <v>5</v>
      </c>
      <c r="R67" s="136">
        <v>4</v>
      </c>
      <c r="S67" s="136">
        <v>4</v>
      </c>
      <c r="T67" s="21">
        <f t="shared" si="5"/>
        <v>52</v>
      </c>
      <c r="U67" s="667"/>
      <c r="V67" s="1"/>
    </row>
    <row r="68" spans="1:22" ht="30.75" customHeight="1" x14ac:dyDescent="0.25">
      <c r="A68" s="24"/>
      <c r="B68" s="664"/>
      <c r="C68" s="638" t="s">
        <v>217</v>
      </c>
      <c r="D68" s="638"/>
      <c r="E68" s="638"/>
      <c r="F68" s="666" t="s">
        <v>218</v>
      </c>
      <c r="G68" s="20" t="s">
        <v>38</v>
      </c>
      <c r="H68" s="147">
        <v>6</v>
      </c>
      <c r="I68" s="147">
        <v>6</v>
      </c>
      <c r="J68" s="147">
        <v>6</v>
      </c>
      <c r="K68" s="147">
        <v>6</v>
      </c>
      <c r="L68" s="147">
        <v>6</v>
      </c>
      <c r="M68" s="147">
        <v>6</v>
      </c>
      <c r="N68" s="147">
        <v>6</v>
      </c>
      <c r="O68" s="147">
        <v>6</v>
      </c>
      <c r="P68" s="147">
        <v>6</v>
      </c>
      <c r="Q68" s="147">
        <v>6</v>
      </c>
      <c r="R68" s="147">
        <v>6</v>
      </c>
      <c r="S68" s="147">
        <v>6</v>
      </c>
      <c r="T68" s="20">
        <f t="shared" si="5"/>
        <v>72</v>
      </c>
      <c r="U68" s="667">
        <f>T69/T68</f>
        <v>1</v>
      </c>
      <c r="V68" s="1"/>
    </row>
    <row r="69" spans="1:22" ht="30.75" customHeight="1" x14ac:dyDescent="0.25">
      <c r="A69" s="24"/>
      <c r="B69" s="664"/>
      <c r="C69" s="638"/>
      <c r="D69" s="638"/>
      <c r="E69" s="638"/>
      <c r="F69" s="666"/>
      <c r="G69" s="21" t="s">
        <v>39</v>
      </c>
      <c r="H69" s="148">
        <v>6</v>
      </c>
      <c r="I69" s="148">
        <v>6</v>
      </c>
      <c r="J69" s="148">
        <v>6</v>
      </c>
      <c r="K69" s="148">
        <v>6</v>
      </c>
      <c r="L69" s="148">
        <v>6</v>
      </c>
      <c r="M69" s="148">
        <v>6</v>
      </c>
      <c r="N69" s="148">
        <v>6</v>
      </c>
      <c r="O69" s="148">
        <v>6</v>
      </c>
      <c r="P69" s="148">
        <v>6</v>
      </c>
      <c r="Q69" s="148">
        <v>6</v>
      </c>
      <c r="R69" s="148">
        <v>6</v>
      </c>
      <c r="S69" s="148">
        <v>6</v>
      </c>
      <c r="T69" s="21">
        <f t="shared" si="5"/>
        <v>72</v>
      </c>
      <c r="U69" s="667"/>
      <c r="V69" s="1"/>
    </row>
    <row r="70" spans="1:22" ht="30.75" customHeight="1" x14ac:dyDescent="0.25">
      <c r="A70" s="24"/>
      <c r="B70" s="664"/>
      <c r="C70" s="638" t="s">
        <v>219</v>
      </c>
      <c r="D70" s="638"/>
      <c r="E70" s="638"/>
      <c r="F70" s="666" t="s">
        <v>1</v>
      </c>
      <c r="G70" s="20" t="s">
        <v>38</v>
      </c>
      <c r="H70" s="147">
        <v>2</v>
      </c>
      <c r="I70" s="147">
        <v>1</v>
      </c>
      <c r="J70" s="147">
        <v>2</v>
      </c>
      <c r="K70" s="147">
        <v>1</v>
      </c>
      <c r="L70" s="147">
        <v>2</v>
      </c>
      <c r="M70" s="147">
        <v>1</v>
      </c>
      <c r="N70" s="147">
        <v>1</v>
      </c>
      <c r="O70" s="147">
        <v>1</v>
      </c>
      <c r="P70" s="147">
        <v>1</v>
      </c>
      <c r="Q70" s="147">
        <v>1</v>
      </c>
      <c r="R70" s="147">
        <v>1</v>
      </c>
      <c r="S70" s="147">
        <v>1</v>
      </c>
      <c r="T70" s="20">
        <f t="shared" si="5"/>
        <v>15</v>
      </c>
      <c r="U70" s="667">
        <f>T71/T70</f>
        <v>0.93333333333333335</v>
      </c>
      <c r="V70" s="1"/>
    </row>
    <row r="71" spans="1:22" ht="30.75" customHeight="1" x14ac:dyDescent="0.25">
      <c r="A71" s="24"/>
      <c r="B71" s="665"/>
      <c r="C71" s="641"/>
      <c r="D71" s="641"/>
      <c r="E71" s="641"/>
      <c r="F71" s="672"/>
      <c r="G71" s="22" t="s">
        <v>39</v>
      </c>
      <c r="H71" s="149">
        <v>2</v>
      </c>
      <c r="I71" s="149">
        <v>1</v>
      </c>
      <c r="J71" s="149">
        <v>2</v>
      </c>
      <c r="K71" s="149">
        <v>1</v>
      </c>
      <c r="L71" s="149">
        <v>1</v>
      </c>
      <c r="M71" s="149">
        <v>1</v>
      </c>
      <c r="N71" s="149">
        <v>1</v>
      </c>
      <c r="O71" s="149">
        <v>1</v>
      </c>
      <c r="P71" s="149">
        <v>1</v>
      </c>
      <c r="Q71" s="149">
        <v>1</v>
      </c>
      <c r="R71" s="149">
        <v>1</v>
      </c>
      <c r="S71" s="149">
        <v>1</v>
      </c>
      <c r="T71" s="22">
        <f t="shared" si="5"/>
        <v>14</v>
      </c>
      <c r="U71" s="673"/>
      <c r="V71" s="1"/>
    </row>
    <row r="72" spans="1:22" ht="18" x14ac:dyDescent="0.25">
      <c r="A72" s="24"/>
      <c r="B72" s="676" t="s">
        <v>92</v>
      </c>
      <c r="C72" s="676"/>
      <c r="D72" s="676"/>
      <c r="E72" s="676"/>
      <c r="F72" s="676"/>
      <c r="G72" s="676"/>
      <c r="H72" s="676"/>
      <c r="I72" s="676"/>
      <c r="J72" s="676"/>
      <c r="K72" s="676"/>
      <c r="L72" s="676"/>
      <c r="M72" s="676"/>
      <c r="N72" s="676"/>
      <c r="O72" s="676"/>
      <c r="P72" s="676"/>
      <c r="Q72" s="676"/>
      <c r="R72" s="676"/>
      <c r="S72" s="676"/>
      <c r="T72" s="676"/>
      <c r="U72" s="676"/>
    </row>
    <row r="73" spans="1:22" ht="28.15" customHeight="1" x14ac:dyDescent="0.25">
      <c r="A73" s="24"/>
      <c r="B73" s="677" t="s">
        <v>94</v>
      </c>
      <c r="C73" s="678" t="s">
        <v>220</v>
      </c>
      <c r="D73" s="678"/>
      <c r="E73" s="678"/>
      <c r="F73" s="679" t="s">
        <v>221</v>
      </c>
      <c r="G73" s="23" t="s">
        <v>38</v>
      </c>
      <c r="H73" s="150">
        <v>8</v>
      </c>
      <c r="I73" s="150">
        <v>8</v>
      </c>
      <c r="J73" s="150">
        <v>8</v>
      </c>
      <c r="K73" s="150">
        <v>8</v>
      </c>
      <c r="L73" s="150">
        <v>8</v>
      </c>
      <c r="M73" s="150">
        <v>8</v>
      </c>
      <c r="N73" s="150">
        <v>5</v>
      </c>
      <c r="O73" s="150">
        <v>3</v>
      </c>
      <c r="P73" s="150">
        <v>3</v>
      </c>
      <c r="Q73" s="150">
        <v>5</v>
      </c>
      <c r="R73" s="150">
        <v>4</v>
      </c>
      <c r="S73" s="150">
        <v>4</v>
      </c>
      <c r="T73" s="23">
        <f t="shared" si="5"/>
        <v>72</v>
      </c>
      <c r="U73" s="680">
        <f>T74/T73</f>
        <v>0.83333333333333337</v>
      </c>
      <c r="V73" s="1"/>
    </row>
    <row r="74" spans="1:22" ht="28.15" customHeight="1" x14ac:dyDescent="0.25">
      <c r="A74" s="24"/>
      <c r="B74" s="664"/>
      <c r="C74" s="638"/>
      <c r="D74" s="638"/>
      <c r="E74" s="638"/>
      <c r="F74" s="666"/>
      <c r="G74" s="21" t="s">
        <v>39</v>
      </c>
      <c r="H74" s="148">
        <v>7</v>
      </c>
      <c r="I74" s="148">
        <v>5</v>
      </c>
      <c r="J74" s="148">
        <v>5</v>
      </c>
      <c r="K74" s="148">
        <v>5</v>
      </c>
      <c r="L74" s="148">
        <v>5</v>
      </c>
      <c r="M74" s="148">
        <v>6</v>
      </c>
      <c r="N74" s="148">
        <v>6</v>
      </c>
      <c r="O74" s="148">
        <v>3</v>
      </c>
      <c r="P74" s="148">
        <v>3</v>
      </c>
      <c r="Q74" s="148">
        <v>5</v>
      </c>
      <c r="R74" s="148">
        <v>5</v>
      </c>
      <c r="S74" s="148">
        <v>5</v>
      </c>
      <c r="T74" s="21">
        <f t="shared" si="5"/>
        <v>60</v>
      </c>
      <c r="U74" s="667"/>
      <c r="V74" s="1"/>
    </row>
    <row r="75" spans="1:22" ht="30.75" customHeight="1" x14ac:dyDescent="0.25">
      <c r="A75" s="24"/>
      <c r="B75" s="664"/>
      <c r="C75" s="638" t="s">
        <v>222</v>
      </c>
      <c r="D75" s="638"/>
      <c r="E75" s="638"/>
      <c r="F75" s="666" t="s">
        <v>223</v>
      </c>
      <c r="G75" s="20" t="s">
        <v>38</v>
      </c>
      <c r="H75" s="147">
        <v>31</v>
      </c>
      <c r="I75" s="147">
        <v>28</v>
      </c>
      <c r="J75" s="147">
        <v>31</v>
      </c>
      <c r="K75" s="147">
        <v>30</v>
      </c>
      <c r="L75" s="147">
        <v>31</v>
      </c>
      <c r="M75" s="147">
        <v>30</v>
      </c>
      <c r="N75" s="147">
        <v>31</v>
      </c>
      <c r="O75" s="147">
        <v>31</v>
      </c>
      <c r="P75" s="147">
        <v>30</v>
      </c>
      <c r="Q75" s="147">
        <v>31</v>
      </c>
      <c r="R75" s="147">
        <v>30</v>
      </c>
      <c r="S75" s="147">
        <v>31</v>
      </c>
      <c r="T75" s="20">
        <f>SUM(H75:S75)</f>
        <v>365</v>
      </c>
      <c r="U75" s="667">
        <f>T76/T75</f>
        <v>2.6904109589041094</v>
      </c>
      <c r="V75" s="1"/>
    </row>
    <row r="76" spans="1:22" ht="30.75" customHeight="1" x14ac:dyDescent="0.25">
      <c r="A76" s="24"/>
      <c r="B76" s="664"/>
      <c r="C76" s="638"/>
      <c r="D76" s="638"/>
      <c r="E76" s="638"/>
      <c r="F76" s="666"/>
      <c r="G76" s="21" t="s">
        <v>39</v>
      </c>
      <c r="H76" s="148">
        <v>138</v>
      </c>
      <c r="I76" s="148">
        <v>126</v>
      </c>
      <c r="J76" s="148">
        <v>158</v>
      </c>
      <c r="K76" s="148">
        <v>139</v>
      </c>
      <c r="L76" s="148">
        <v>119</v>
      </c>
      <c r="M76" s="148">
        <v>145</v>
      </c>
      <c r="N76" s="148">
        <v>26</v>
      </c>
      <c r="O76" s="148">
        <v>26</v>
      </c>
      <c r="P76" s="148">
        <v>26</v>
      </c>
      <c r="Q76" s="148">
        <v>26</v>
      </c>
      <c r="R76" s="148">
        <v>26</v>
      </c>
      <c r="S76" s="148">
        <v>27</v>
      </c>
      <c r="T76" s="21">
        <f t="shared" si="5"/>
        <v>982</v>
      </c>
      <c r="U76" s="667"/>
      <c r="V76" s="1"/>
    </row>
    <row r="77" spans="1:22" ht="77.25" customHeight="1" x14ac:dyDescent="0.25">
      <c r="A77" s="24"/>
      <c r="B77" s="664"/>
      <c r="C77" s="638" t="s">
        <v>224</v>
      </c>
      <c r="D77" s="638"/>
      <c r="E77" s="638"/>
      <c r="F77" s="666" t="s">
        <v>225</v>
      </c>
      <c r="G77" s="20" t="s">
        <v>38</v>
      </c>
      <c r="H77" s="147">
        <v>65</v>
      </c>
      <c r="I77" s="147">
        <v>24</v>
      </c>
      <c r="J77" s="147">
        <v>58</v>
      </c>
      <c r="K77" s="147">
        <v>18</v>
      </c>
      <c r="L77" s="147">
        <v>18</v>
      </c>
      <c r="M77" s="147">
        <v>20</v>
      </c>
      <c r="N77" s="147">
        <v>8</v>
      </c>
      <c r="O77" s="147">
        <v>8</v>
      </c>
      <c r="P77" s="147">
        <v>8</v>
      </c>
      <c r="Q77" s="147">
        <v>8</v>
      </c>
      <c r="R77" s="147">
        <v>8</v>
      </c>
      <c r="S77" s="147">
        <v>8</v>
      </c>
      <c r="T77" s="20">
        <f t="shared" si="5"/>
        <v>251</v>
      </c>
      <c r="U77" s="667">
        <f>T78/T77</f>
        <v>0.64143426294820716</v>
      </c>
      <c r="V77" s="1"/>
    </row>
    <row r="78" spans="1:22" ht="77.25" customHeight="1" x14ac:dyDescent="0.25">
      <c r="A78" s="24"/>
      <c r="B78" s="664"/>
      <c r="C78" s="638"/>
      <c r="D78" s="638"/>
      <c r="E78" s="638"/>
      <c r="F78" s="666"/>
      <c r="G78" s="21" t="s">
        <v>39</v>
      </c>
      <c r="H78" s="148">
        <v>29</v>
      </c>
      <c r="I78" s="148">
        <v>26</v>
      </c>
      <c r="J78" s="148">
        <v>16</v>
      </c>
      <c r="K78" s="148">
        <v>2</v>
      </c>
      <c r="L78" s="148">
        <v>2</v>
      </c>
      <c r="M78" s="148">
        <v>2</v>
      </c>
      <c r="N78" s="148">
        <v>16</v>
      </c>
      <c r="O78" s="148">
        <v>16</v>
      </c>
      <c r="P78" s="148">
        <v>18</v>
      </c>
      <c r="Q78" s="148">
        <v>10</v>
      </c>
      <c r="R78" s="148">
        <v>14</v>
      </c>
      <c r="S78" s="148">
        <v>10</v>
      </c>
      <c r="T78" s="21">
        <f t="shared" si="5"/>
        <v>161</v>
      </c>
      <c r="U78" s="667"/>
      <c r="V78" s="1"/>
    </row>
    <row r="79" spans="1:22" ht="22.5" customHeight="1" x14ac:dyDescent="0.25">
      <c r="A79" s="24"/>
      <c r="B79" s="664"/>
      <c r="C79" s="638" t="s">
        <v>226</v>
      </c>
      <c r="D79" s="638"/>
      <c r="E79" s="638"/>
      <c r="F79" s="681" t="s">
        <v>227</v>
      </c>
      <c r="G79" s="20" t="s">
        <v>38</v>
      </c>
      <c r="H79" s="20">
        <v>220</v>
      </c>
      <c r="I79" s="20">
        <v>220</v>
      </c>
      <c r="J79" s="20">
        <v>220</v>
      </c>
      <c r="K79" s="20">
        <v>20</v>
      </c>
      <c r="L79" s="20">
        <v>20</v>
      </c>
      <c r="M79" s="20">
        <v>20</v>
      </c>
      <c r="N79" s="20">
        <v>5</v>
      </c>
      <c r="O79" s="20">
        <v>5</v>
      </c>
      <c r="P79" s="20">
        <v>5</v>
      </c>
      <c r="Q79" s="20">
        <v>5</v>
      </c>
      <c r="R79" s="20">
        <v>5</v>
      </c>
      <c r="S79" s="20">
        <v>5</v>
      </c>
      <c r="T79" s="20">
        <f t="shared" si="5"/>
        <v>750</v>
      </c>
      <c r="U79" s="667">
        <f>T80/T79</f>
        <v>9.8666666666666666E-2</v>
      </c>
    </row>
    <row r="80" spans="1:22" ht="22.5" customHeight="1" x14ac:dyDescent="0.25">
      <c r="A80" s="24"/>
      <c r="B80" s="664"/>
      <c r="C80" s="638"/>
      <c r="D80" s="638"/>
      <c r="E80" s="638"/>
      <c r="F80" s="682"/>
      <c r="G80" s="21" t="s">
        <v>39</v>
      </c>
      <c r="H80" s="145">
        <v>12</v>
      </c>
      <c r="I80" s="145">
        <v>13</v>
      </c>
      <c r="J80" s="145">
        <v>7</v>
      </c>
      <c r="K80" s="145">
        <v>4</v>
      </c>
      <c r="L80" s="145">
        <v>4</v>
      </c>
      <c r="M80" s="145">
        <v>7</v>
      </c>
      <c r="N80" s="21">
        <v>4</v>
      </c>
      <c r="O80" s="145">
        <v>3</v>
      </c>
      <c r="P80" s="145">
        <v>9</v>
      </c>
      <c r="Q80" s="145">
        <v>3</v>
      </c>
      <c r="R80" s="145">
        <v>5</v>
      </c>
      <c r="S80" s="145">
        <v>3</v>
      </c>
      <c r="T80" s="21">
        <f t="shared" si="5"/>
        <v>74</v>
      </c>
      <c r="U80" s="667"/>
    </row>
    <row r="81" spans="1:23" ht="22.5" customHeight="1" x14ac:dyDescent="0.25">
      <c r="A81" s="24"/>
      <c r="B81" s="664"/>
      <c r="C81" s="638" t="s">
        <v>228</v>
      </c>
      <c r="D81" s="638"/>
      <c r="E81" s="638"/>
      <c r="F81" s="666" t="s">
        <v>229</v>
      </c>
      <c r="G81" s="20" t="s">
        <v>38</v>
      </c>
      <c r="H81" s="151">
        <v>90</v>
      </c>
      <c r="I81" s="151">
        <v>90</v>
      </c>
      <c r="J81" s="151">
        <v>90</v>
      </c>
      <c r="K81" s="151">
        <v>30</v>
      </c>
      <c r="L81" s="151">
        <v>30</v>
      </c>
      <c r="M81" s="151">
        <v>30</v>
      </c>
      <c r="N81" s="151">
        <v>90</v>
      </c>
      <c r="O81" s="151">
        <v>90</v>
      </c>
      <c r="P81" s="151">
        <v>90</v>
      </c>
      <c r="Q81" s="151">
        <v>90</v>
      </c>
      <c r="R81" s="151">
        <v>90</v>
      </c>
      <c r="S81" s="151">
        <v>90</v>
      </c>
      <c r="T81" s="20">
        <f t="shared" si="5"/>
        <v>900</v>
      </c>
      <c r="U81" s="667">
        <f>T82/T81</f>
        <v>1.2466666666666666</v>
      </c>
    </row>
    <row r="82" spans="1:23" ht="22.5" customHeight="1" x14ac:dyDescent="0.25">
      <c r="A82" s="24"/>
      <c r="B82" s="664"/>
      <c r="C82" s="638"/>
      <c r="D82" s="638"/>
      <c r="E82" s="638"/>
      <c r="F82" s="666"/>
      <c r="G82" s="21" t="s">
        <v>39</v>
      </c>
      <c r="H82" s="139">
        <v>140</v>
      </c>
      <c r="I82" s="139">
        <v>119</v>
      </c>
      <c r="J82" s="139">
        <v>96</v>
      </c>
      <c r="K82" s="139">
        <v>26</v>
      </c>
      <c r="L82" s="139">
        <v>45</v>
      </c>
      <c r="M82" s="139">
        <v>53</v>
      </c>
      <c r="N82" s="139">
        <v>88</v>
      </c>
      <c r="O82" s="139">
        <v>83</v>
      </c>
      <c r="P82" s="139">
        <v>110</v>
      </c>
      <c r="Q82" s="139">
        <v>114</v>
      </c>
      <c r="R82" s="139">
        <v>123</v>
      </c>
      <c r="S82" s="139">
        <v>125</v>
      </c>
      <c r="T82" s="21">
        <f>SUM(H82:S82)</f>
        <v>1122</v>
      </c>
      <c r="U82" s="667"/>
      <c r="V82" s="1"/>
    </row>
    <row r="83" spans="1:23" ht="22.5" customHeight="1" x14ac:dyDescent="0.25">
      <c r="A83" s="24"/>
      <c r="B83" s="664"/>
      <c r="C83" s="638" t="s">
        <v>230</v>
      </c>
      <c r="D83" s="638"/>
      <c r="E83" s="638"/>
      <c r="F83" s="666" t="s">
        <v>231</v>
      </c>
      <c r="G83" s="20" t="s">
        <v>38</v>
      </c>
      <c r="H83" s="147">
        <v>50</v>
      </c>
      <c r="I83" s="147">
        <v>50</v>
      </c>
      <c r="J83" s="147">
        <v>50</v>
      </c>
      <c r="K83" s="147">
        <v>15</v>
      </c>
      <c r="L83" s="147">
        <v>15</v>
      </c>
      <c r="M83" s="147">
        <v>15</v>
      </c>
      <c r="N83" s="147">
        <v>50</v>
      </c>
      <c r="O83" s="147">
        <v>50</v>
      </c>
      <c r="P83" s="147">
        <v>50</v>
      </c>
      <c r="Q83" s="147">
        <v>50</v>
      </c>
      <c r="R83" s="147">
        <v>50</v>
      </c>
      <c r="S83" s="147">
        <v>50</v>
      </c>
      <c r="T83" s="20">
        <f t="shared" si="5"/>
        <v>495</v>
      </c>
      <c r="U83" s="667">
        <f>T84/T83</f>
        <v>1.2989898989898989</v>
      </c>
      <c r="V83" s="1"/>
    </row>
    <row r="84" spans="1:23" ht="22.5" customHeight="1" x14ac:dyDescent="0.25">
      <c r="A84" s="24"/>
      <c r="B84" s="664"/>
      <c r="C84" s="638"/>
      <c r="D84" s="638"/>
      <c r="E84" s="638"/>
      <c r="F84" s="666"/>
      <c r="G84" s="21" t="s">
        <v>39</v>
      </c>
      <c r="H84" s="148">
        <v>79</v>
      </c>
      <c r="I84" s="148">
        <v>93</v>
      </c>
      <c r="J84" s="148">
        <v>57</v>
      </c>
      <c r="K84" s="148">
        <v>42</v>
      </c>
      <c r="L84" s="148">
        <v>52</v>
      </c>
      <c r="M84" s="148">
        <v>60</v>
      </c>
      <c r="N84" s="148">
        <v>23</v>
      </c>
      <c r="O84" s="148">
        <v>62</v>
      </c>
      <c r="P84" s="148">
        <v>56</v>
      </c>
      <c r="Q84" s="148">
        <v>52</v>
      </c>
      <c r="R84" s="148">
        <v>35</v>
      </c>
      <c r="S84" s="148">
        <v>32</v>
      </c>
      <c r="T84" s="21">
        <f t="shared" si="5"/>
        <v>643</v>
      </c>
      <c r="U84" s="667"/>
      <c r="V84" s="1"/>
    </row>
    <row r="85" spans="1:23" ht="22.5" customHeight="1" x14ac:dyDescent="0.25">
      <c r="A85" s="24"/>
      <c r="B85" s="664"/>
      <c r="C85" s="638" t="s">
        <v>232</v>
      </c>
      <c r="D85" s="638"/>
      <c r="E85" s="638"/>
      <c r="F85" s="666" t="s">
        <v>29</v>
      </c>
      <c r="G85" s="20" t="s">
        <v>38</v>
      </c>
      <c r="H85" s="147">
        <v>90</v>
      </c>
      <c r="I85" s="147">
        <v>90</v>
      </c>
      <c r="J85" s="147">
        <v>80</v>
      </c>
      <c r="K85" s="147">
        <v>30</v>
      </c>
      <c r="L85" s="147">
        <v>30</v>
      </c>
      <c r="M85" s="147">
        <v>30</v>
      </c>
      <c r="N85" s="147">
        <v>50</v>
      </c>
      <c r="O85" s="147">
        <v>50</v>
      </c>
      <c r="P85" s="147">
        <v>90</v>
      </c>
      <c r="Q85" s="147">
        <v>90</v>
      </c>
      <c r="R85" s="147">
        <v>90</v>
      </c>
      <c r="S85" s="147">
        <v>90</v>
      </c>
      <c r="T85" s="20">
        <f>SUM(H85:S85)</f>
        <v>810</v>
      </c>
      <c r="U85" s="667">
        <f>T86/T85</f>
        <v>1.2469135802469136</v>
      </c>
      <c r="V85" s="1"/>
    </row>
    <row r="86" spans="1:23" ht="22.5" customHeight="1" x14ac:dyDescent="0.25">
      <c r="A86" s="24"/>
      <c r="B86" s="665"/>
      <c r="C86" s="641"/>
      <c r="D86" s="641"/>
      <c r="E86" s="641"/>
      <c r="F86" s="672"/>
      <c r="G86" s="22" t="s">
        <v>39</v>
      </c>
      <c r="H86" s="149">
        <v>138</v>
      </c>
      <c r="I86" s="149">
        <v>138</v>
      </c>
      <c r="J86" s="149">
        <v>95</v>
      </c>
      <c r="K86" s="149">
        <v>29</v>
      </c>
      <c r="L86" s="149">
        <v>19</v>
      </c>
      <c r="M86" s="149">
        <v>29</v>
      </c>
      <c r="N86" s="149">
        <v>54</v>
      </c>
      <c r="O86" s="149">
        <v>55</v>
      </c>
      <c r="P86" s="149">
        <v>121</v>
      </c>
      <c r="Q86" s="149">
        <v>100</v>
      </c>
      <c r="R86" s="149">
        <v>79</v>
      </c>
      <c r="S86" s="149">
        <v>153</v>
      </c>
      <c r="T86" s="22">
        <f>SUM(H86:S86)</f>
        <v>1010</v>
      </c>
      <c r="U86" s="673"/>
      <c r="V86" s="1"/>
    </row>
    <row r="87" spans="1:23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46"/>
      <c r="O87" s="24"/>
      <c r="P87" s="24"/>
      <c r="Q87" s="24"/>
      <c r="R87" s="24"/>
      <c r="S87" s="47"/>
      <c r="T87" s="48"/>
      <c r="U87" s="24"/>
    </row>
    <row r="88" spans="1:23" ht="15" customHeight="1" x14ac:dyDescent="0.25">
      <c r="A88" s="24"/>
      <c r="B88" s="282" t="s">
        <v>47</v>
      </c>
      <c r="C88" s="282"/>
      <c r="D88" s="282"/>
      <c r="E88" s="462" t="s">
        <v>125</v>
      </c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</row>
    <row r="89" spans="1:23" ht="15" customHeight="1" x14ac:dyDescent="0.25">
      <c r="A89" s="24"/>
      <c r="B89" s="282" t="s">
        <v>96</v>
      </c>
      <c r="C89" s="282"/>
      <c r="D89" s="282"/>
      <c r="E89" s="462" t="s">
        <v>126</v>
      </c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</row>
    <row r="90" spans="1:23" ht="15" customHeight="1" x14ac:dyDescent="0.25">
      <c r="A90" s="24"/>
      <c r="B90" s="282" t="s">
        <v>51</v>
      </c>
      <c r="C90" s="282"/>
      <c r="D90" s="282"/>
      <c r="E90" s="683" t="s">
        <v>127</v>
      </c>
      <c r="F90" s="683"/>
      <c r="G90" s="683"/>
      <c r="H90" s="683"/>
      <c r="I90" s="683"/>
      <c r="J90" s="683"/>
      <c r="K90" s="683"/>
      <c r="L90" s="683"/>
      <c r="M90" s="683"/>
      <c r="N90" s="683"/>
      <c r="O90" s="683"/>
      <c r="P90" s="683"/>
      <c r="Q90" s="683"/>
      <c r="R90" s="683"/>
      <c r="S90" s="683"/>
      <c r="T90" s="683"/>
      <c r="U90" s="683"/>
    </row>
    <row r="91" spans="1:23" ht="29.25" customHeight="1" x14ac:dyDescent="0.25">
      <c r="A91" s="24"/>
      <c r="B91" s="282" t="s">
        <v>53</v>
      </c>
      <c r="C91" s="282"/>
      <c r="D91" s="282"/>
      <c r="E91" s="683" t="s">
        <v>128</v>
      </c>
      <c r="F91" s="683"/>
      <c r="G91" s="683"/>
      <c r="H91" s="683"/>
      <c r="I91" s="683"/>
      <c r="J91" s="683"/>
      <c r="K91" s="683"/>
      <c r="L91" s="683"/>
      <c r="M91" s="683"/>
      <c r="N91" s="683"/>
      <c r="O91" s="683"/>
      <c r="P91" s="683"/>
      <c r="Q91" s="683"/>
      <c r="R91" s="683"/>
      <c r="S91" s="683"/>
      <c r="T91" s="683"/>
      <c r="U91" s="683"/>
      <c r="V91" s="27"/>
    </row>
    <row r="92" spans="1:23" ht="32.25" customHeight="1" x14ac:dyDescent="0.25">
      <c r="A92" s="24"/>
      <c r="B92" s="282" t="s">
        <v>364</v>
      </c>
      <c r="C92" s="282"/>
      <c r="D92" s="282"/>
      <c r="E92" s="684">
        <v>194912388.63</v>
      </c>
      <c r="F92" s="685"/>
      <c r="G92" s="685"/>
      <c r="H92" s="685"/>
      <c r="I92" s="685"/>
      <c r="J92" s="685"/>
      <c r="K92" s="685"/>
      <c r="L92" s="685"/>
      <c r="M92" s="685"/>
      <c r="N92" s="685"/>
      <c r="O92" s="685"/>
      <c r="P92" s="685"/>
      <c r="Q92" s="685"/>
      <c r="R92" s="685"/>
      <c r="S92" s="685"/>
      <c r="T92" s="685"/>
      <c r="U92" s="686"/>
      <c r="W92" s="28"/>
    </row>
    <row r="93" spans="1:23" ht="26.25" customHeight="1" x14ac:dyDescent="0.25">
      <c r="A93" s="24"/>
      <c r="B93" s="282" t="s">
        <v>243</v>
      </c>
      <c r="C93" s="282"/>
      <c r="D93" s="282"/>
      <c r="E93" s="283">
        <v>175436930.97</v>
      </c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7"/>
      <c r="W93" s="29"/>
    </row>
    <row r="94" spans="1:23" ht="8.25" customHeight="1" x14ac:dyDescent="0.25">
      <c r="A94" s="24"/>
      <c r="B94" s="460"/>
      <c r="C94" s="460"/>
      <c r="D94" s="460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460"/>
      <c r="P94" s="460"/>
      <c r="Q94" s="460"/>
      <c r="R94" s="460"/>
      <c r="S94" s="460"/>
      <c r="T94" s="460"/>
      <c r="U94" s="460"/>
    </row>
    <row r="95" spans="1:23" ht="18" x14ac:dyDescent="0.25">
      <c r="A95" s="24"/>
      <c r="B95" s="536" t="s">
        <v>20</v>
      </c>
      <c r="C95" s="536"/>
      <c r="D95" s="536"/>
      <c r="E95" s="536"/>
      <c r="F95" s="536"/>
      <c r="G95" s="536"/>
      <c r="H95" s="536"/>
      <c r="I95" s="536"/>
      <c r="J95" s="536"/>
      <c r="K95" s="536"/>
      <c r="L95" s="536"/>
      <c r="M95" s="536"/>
      <c r="N95" s="536"/>
      <c r="O95" s="536"/>
      <c r="P95" s="536"/>
      <c r="Q95" s="536"/>
      <c r="R95" s="536"/>
      <c r="S95" s="536"/>
      <c r="T95" s="536"/>
      <c r="U95" s="536"/>
    </row>
    <row r="96" spans="1:23" ht="15.75" x14ac:dyDescent="0.25">
      <c r="A96" s="24"/>
      <c r="B96" s="282" t="s">
        <v>19</v>
      </c>
      <c r="C96" s="282"/>
      <c r="D96" s="282"/>
      <c r="E96" s="541" t="s">
        <v>27</v>
      </c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</row>
    <row r="97" spans="1:23" ht="15.75" x14ac:dyDescent="0.25">
      <c r="A97" s="24"/>
      <c r="B97" s="282" t="s">
        <v>18</v>
      </c>
      <c r="C97" s="282"/>
      <c r="D97" s="282"/>
      <c r="E97" s="541" t="s">
        <v>32</v>
      </c>
      <c r="F97" s="541"/>
      <c r="G97" s="541"/>
      <c r="H97" s="541"/>
      <c r="I97" s="541"/>
      <c r="J97" s="541"/>
      <c r="K97" s="541"/>
      <c r="L97" s="541"/>
      <c r="M97" s="541"/>
      <c r="N97" s="541"/>
      <c r="O97" s="541"/>
      <c r="P97" s="541"/>
      <c r="Q97" s="541"/>
      <c r="R97" s="541"/>
      <c r="S97" s="541"/>
      <c r="T97" s="541"/>
      <c r="U97" s="541"/>
    </row>
    <row r="98" spans="1:23" ht="15.75" x14ac:dyDescent="0.25">
      <c r="A98" s="24"/>
      <c r="B98" s="282" t="s">
        <v>17</v>
      </c>
      <c r="C98" s="282"/>
      <c r="D98" s="282"/>
      <c r="E98" s="541" t="s">
        <v>33</v>
      </c>
      <c r="F98" s="541"/>
      <c r="G98" s="541"/>
      <c r="H98" s="541"/>
      <c r="I98" s="541"/>
      <c r="J98" s="541"/>
      <c r="K98" s="541"/>
      <c r="L98" s="541"/>
      <c r="M98" s="541"/>
      <c r="N98" s="541"/>
      <c r="O98" s="541"/>
      <c r="P98" s="541"/>
      <c r="Q98" s="541"/>
      <c r="R98" s="541"/>
      <c r="S98" s="541"/>
      <c r="T98" s="541"/>
      <c r="U98" s="541"/>
      <c r="W98" s="27"/>
    </row>
    <row r="99" spans="1:23" ht="15.75" x14ac:dyDescent="0.25">
      <c r="A99" s="24"/>
      <c r="B99" s="282" t="s">
        <v>16</v>
      </c>
      <c r="C99" s="282"/>
      <c r="D99" s="282"/>
      <c r="E99" s="533" t="s">
        <v>34</v>
      </c>
      <c r="F99" s="534"/>
      <c r="G99" s="534"/>
      <c r="H99" s="534"/>
      <c r="I99" s="534"/>
      <c r="J99" s="534"/>
      <c r="K99" s="534"/>
      <c r="L99" s="534"/>
      <c r="M99" s="534"/>
      <c r="N99" s="534"/>
      <c r="O99" s="534"/>
      <c r="P99" s="534"/>
      <c r="Q99" s="534"/>
      <c r="R99" s="534"/>
      <c r="S99" s="534"/>
      <c r="T99" s="534"/>
      <c r="U99" s="535"/>
    </row>
    <row r="100" spans="1:23" ht="9" customHeight="1" x14ac:dyDescent="0.25">
      <c r="A100" s="24"/>
      <c r="B100" s="460"/>
      <c r="C100" s="460"/>
      <c r="D100" s="460"/>
      <c r="E100" s="460"/>
      <c r="F100" s="460"/>
      <c r="G100" s="460"/>
      <c r="H100" s="460"/>
      <c r="I100" s="460"/>
      <c r="J100" s="460"/>
      <c r="K100" s="460"/>
      <c r="L100" s="460"/>
      <c r="M100" s="460"/>
      <c r="N100" s="460"/>
      <c r="O100" s="460"/>
      <c r="P100" s="460"/>
      <c r="Q100" s="460"/>
      <c r="R100" s="460"/>
      <c r="S100" s="460"/>
      <c r="T100" s="460"/>
      <c r="U100" s="460"/>
    </row>
    <row r="101" spans="1:23" ht="18" x14ac:dyDescent="0.25">
      <c r="A101" s="24"/>
      <c r="B101" s="536" t="s">
        <v>55</v>
      </c>
      <c r="C101" s="536"/>
      <c r="D101" s="536"/>
      <c r="E101" s="536"/>
      <c r="F101" s="536"/>
      <c r="G101" s="536"/>
      <c r="H101" s="536"/>
      <c r="I101" s="536"/>
      <c r="J101" s="536"/>
      <c r="K101" s="536"/>
      <c r="L101" s="536"/>
      <c r="M101" s="536"/>
      <c r="N101" s="536"/>
      <c r="O101" s="536"/>
      <c r="P101" s="536"/>
      <c r="Q101" s="536"/>
      <c r="R101" s="536"/>
      <c r="S101" s="536"/>
      <c r="T101" s="536"/>
      <c r="U101" s="536"/>
    </row>
    <row r="102" spans="1:23" x14ac:dyDescent="0.25">
      <c r="A102" s="24"/>
      <c r="B102" s="537" t="s">
        <v>98</v>
      </c>
      <c r="C102" s="537"/>
      <c r="D102" s="537"/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537"/>
      <c r="U102" s="537"/>
    </row>
    <row r="103" spans="1:23" ht="18" x14ac:dyDescent="0.25">
      <c r="A103" s="24"/>
      <c r="B103" s="536" t="s">
        <v>57</v>
      </c>
      <c r="C103" s="536"/>
      <c r="D103" s="536"/>
      <c r="E103" s="536"/>
      <c r="F103" s="536"/>
      <c r="G103" s="536"/>
      <c r="H103" s="536"/>
      <c r="I103" s="536"/>
      <c r="J103" s="536"/>
      <c r="K103" s="536"/>
      <c r="L103" s="536"/>
      <c r="M103" s="536"/>
      <c r="N103" s="536"/>
      <c r="O103" s="536"/>
      <c r="P103" s="536"/>
      <c r="Q103" s="536"/>
      <c r="R103" s="536"/>
      <c r="S103" s="536"/>
      <c r="T103" s="536"/>
      <c r="U103" s="536"/>
    </row>
    <row r="104" spans="1:23" x14ac:dyDescent="0.25">
      <c r="A104" s="24"/>
      <c r="B104" s="537" t="s">
        <v>44</v>
      </c>
      <c r="C104" s="537"/>
      <c r="D104" s="537"/>
      <c r="E104" s="537"/>
      <c r="F104" s="537"/>
      <c r="G104" s="537"/>
      <c r="H104" s="537"/>
      <c r="I104" s="537"/>
      <c r="J104" s="537"/>
      <c r="K104" s="537"/>
      <c r="L104" s="537"/>
      <c r="M104" s="537"/>
      <c r="N104" s="537"/>
      <c r="O104" s="537"/>
      <c r="P104" s="537"/>
      <c r="Q104" s="537"/>
      <c r="R104" s="537"/>
      <c r="S104" s="537"/>
      <c r="T104" s="537"/>
      <c r="U104" s="537"/>
    </row>
    <row r="105" spans="1:23" ht="55.5" customHeight="1" x14ac:dyDescent="0.25">
      <c r="A105" s="24"/>
      <c r="B105" s="538" t="s">
        <v>58</v>
      </c>
      <c r="C105" s="538"/>
      <c r="D105" s="538"/>
      <c r="E105" s="539" t="s">
        <v>41</v>
      </c>
      <c r="F105" s="539"/>
      <c r="G105" s="539"/>
      <c r="H105" s="539"/>
      <c r="I105" s="539"/>
      <c r="J105" s="539"/>
      <c r="K105" s="539"/>
      <c r="L105" s="539"/>
      <c r="M105" s="539"/>
      <c r="N105" s="539"/>
      <c r="O105" s="539"/>
      <c r="P105" s="539"/>
      <c r="Q105" s="539"/>
      <c r="R105" s="539"/>
      <c r="S105" s="539"/>
      <c r="T105" s="539"/>
      <c r="U105" s="539"/>
    </row>
    <row r="106" spans="1:23" ht="6.75" customHeight="1" x14ac:dyDescent="0.25">
      <c r="A106" s="24"/>
      <c r="B106" s="687"/>
      <c r="C106" s="687"/>
      <c r="D106" s="687"/>
      <c r="E106" s="687"/>
      <c r="F106" s="687"/>
      <c r="G106" s="687"/>
      <c r="H106" s="687"/>
      <c r="I106" s="687"/>
      <c r="J106" s="687"/>
      <c r="K106" s="687"/>
      <c r="L106" s="687"/>
      <c r="M106" s="687"/>
      <c r="N106" s="687"/>
      <c r="O106" s="687"/>
      <c r="P106" s="687"/>
      <c r="Q106" s="687"/>
      <c r="R106" s="687"/>
      <c r="S106" s="687"/>
      <c r="T106" s="687"/>
      <c r="U106" s="687"/>
    </row>
    <row r="107" spans="1:23" ht="15" customHeight="1" x14ac:dyDescent="0.25">
      <c r="A107" s="24"/>
      <c r="B107" s="632" t="s">
        <v>59</v>
      </c>
      <c r="C107" s="632"/>
      <c r="D107" s="632"/>
      <c r="E107" s="632"/>
      <c r="F107" s="632"/>
      <c r="G107" s="632"/>
      <c r="H107" s="632"/>
      <c r="I107" s="632"/>
      <c r="J107" s="632"/>
      <c r="K107" s="632"/>
      <c r="L107" s="632"/>
      <c r="M107" s="632"/>
      <c r="N107" s="632"/>
      <c r="O107" s="632"/>
      <c r="P107" s="632"/>
      <c r="Q107" s="632"/>
      <c r="R107" s="632"/>
      <c r="S107" s="632"/>
      <c r="T107" s="632"/>
      <c r="U107" s="632"/>
    </row>
    <row r="108" spans="1:23" ht="56.25" customHeight="1" x14ac:dyDescent="0.25">
      <c r="A108" s="24"/>
      <c r="B108" s="350" t="s">
        <v>361</v>
      </c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352"/>
    </row>
    <row r="109" spans="1:23" ht="32.25" customHeight="1" x14ac:dyDescent="0.25">
      <c r="A109" s="24"/>
      <c r="B109" s="42" t="s">
        <v>61</v>
      </c>
      <c r="C109" s="649" t="s">
        <v>62</v>
      </c>
      <c r="D109" s="649"/>
      <c r="E109" s="649"/>
      <c r="F109" s="42" t="s">
        <v>15</v>
      </c>
      <c r="G109" s="42" t="s">
        <v>63</v>
      </c>
      <c r="H109" s="649" t="s">
        <v>64</v>
      </c>
      <c r="I109" s="649"/>
      <c r="J109" s="649"/>
      <c r="K109" s="649"/>
      <c r="L109" s="649"/>
      <c r="M109" s="649"/>
      <c r="N109" s="649"/>
      <c r="O109" s="649" t="s">
        <v>65</v>
      </c>
      <c r="P109" s="649"/>
      <c r="Q109" s="649"/>
      <c r="R109" s="649"/>
      <c r="S109" s="649"/>
      <c r="T109" s="649" t="s">
        <v>66</v>
      </c>
      <c r="U109" s="649"/>
    </row>
    <row r="110" spans="1:23" ht="45.75" customHeight="1" x14ac:dyDescent="0.25">
      <c r="A110" s="24"/>
      <c r="B110" s="16" t="s">
        <v>129</v>
      </c>
      <c r="C110" s="350" t="s">
        <v>386</v>
      </c>
      <c r="D110" s="351"/>
      <c r="E110" s="352"/>
      <c r="F110" s="16" t="s">
        <v>130</v>
      </c>
      <c r="G110" s="16" t="s">
        <v>2</v>
      </c>
      <c r="H110" s="327" t="s">
        <v>131</v>
      </c>
      <c r="I110" s="328"/>
      <c r="J110" s="328"/>
      <c r="K110" s="328"/>
      <c r="L110" s="328"/>
      <c r="M110" s="328"/>
      <c r="N110" s="329"/>
      <c r="O110" s="327" t="s">
        <v>132</v>
      </c>
      <c r="P110" s="328"/>
      <c r="Q110" s="328"/>
      <c r="R110" s="328"/>
      <c r="S110" s="329"/>
      <c r="T110" s="688" t="s">
        <v>133</v>
      </c>
      <c r="U110" s="689"/>
    </row>
    <row r="111" spans="1:23" ht="17.25" customHeight="1" x14ac:dyDescent="0.25">
      <c r="A111" s="24"/>
      <c r="B111" s="690" t="s">
        <v>38</v>
      </c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2"/>
    </row>
    <row r="112" spans="1:23" ht="32.25" customHeight="1" x14ac:dyDescent="0.25">
      <c r="A112" s="24"/>
      <c r="B112" s="85" t="s">
        <v>69</v>
      </c>
      <c r="C112" s="693" t="s">
        <v>70</v>
      </c>
      <c r="D112" s="693"/>
      <c r="E112" s="693"/>
      <c r="F112" s="85" t="s">
        <v>15</v>
      </c>
      <c r="G112" s="104" t="s">
        <v>38</v>
      </c>
      <c r="H112" s="104" t="s">
        <v>14</v>
      </c>
      <c r="I112" s="104" t="s">
        <v>13</v>
      </c>
      <c r="J112" s="104" t="s">
        <v>12</v>
      </c>
      <c r="K112" s="104" t="s">
        <v>11</v>
      </c>
      <c r="L112" s="104" t="s">
        <v>10</v>
      </c>
      <c r="M112" s="104" t="s">
        <v>9</v>
      </c>
      <c r="N112" s="104" t="s">
        <v>8</v>
      </c>
      <c r="O112" s="104" t="s">
        <v>7</v>
      </c>
      <c r="P112" s="104" t="s">
        <v>6</v>
      </c>
      <c r="Q112" s="104" t="s">
        <v>71</v>
      </c>
      <c r="R112" s="104" t="s">
        <v>4</v>
      </c>
      <c r="S112" s="104" t="s">
        <v>3</v>
      </c>
      <c r="T112" s="104" t="s">
        <v>72</v>
      </c>
      <c r="U112" s="85" t="s">
        <v>73</v>
      </c>
    </row>
    <row r="113" spans="1:21" ht="50.25" customHeight="1" x14ac:dyDescent="0.25">
      <c r="A113" s="24"/>
      <c r="B113" s="64" t="s">
        <v>134</v>
      </c>
      <c r="C113" s="694" t="s">
        <v>135</v>
      </c>
      <c r="D113" s="694"/>
      <c r="E113" s="694"/>
      <c r="F113" s="43" t="str">
        <f>F110</f>
        <v>Observaciones</v>
      </c>
      <c r="G113" s="152">
        <v>29</v>
      </c>
      <c r="H113" s="152">
        <v>0</v>
      </c>
      <c r="I113" s="152">
        <v>0</v>
      </c>
      <c r="J113" s="152">
        <v>0</v>
      </c>
      <c r="K113" s="152">
        <v>0</v>
      </c>
      <c r="L113" s="152">
        <v>0</v>
      </c>
      <c r="M113" s="152">
        <v>0</v>
      </c>
      <c r="N113" s="152">
        <v>0</v>
      </c>
      <c r="O113" s="152">
        <v>0</v>
      </c>
      <c r="P113" s="152">
        <v>0</v>
      </c>
      <c r="Q113" s="152">
        <v>0</v>
      </c>
      <c r="R113" s="152">
        <v>0</v>
      </c>
      <c r="S113" s="152">
        <v>14</v>
      </c>
      <c r="T113" s="152">
        <f>SUM(H113:S113)</f>
        <v>14</v>
      </c>
      <c r="U113" s="695">
        <f>T113/T114-1</f>
        <v>-0.57575757575757569</v>
      </c>
    </row>
    <row r="114" spans="1:21" ht="50.25" customHeight="1" x14ac:dyDescent="0.25">
      <c r="A114" s="24"/>
      <c r="B114" s="64" t="s">
        <v>136</v>
      </c>
      <c r="C114" s="694" t="s">
        <v>137</v>
      </c>
      <c r="D114" s="694"/>
      <c r="E114" s="694"/>
      <c r="F114" s="43" t="str">
        <f>F110</f>
        <v>Observaciones</v>
      </c>
      <c r="G114" s="152">
        <v>33</v>
      </c>
      <c r="H114" s="152">
        <v>0</v>
      </c>
      <c r="I114" s="152">
        <v>0</v>
      </c>
      <c r="J114" s="152">
        <v>0</v>
      </c>
      <c r="K114" s="152">
        <v>0</v>
      </c>
      <c r="L114" s="152">
        <v>0</v>
      </c>
      <c r="M114" s="152">
        <v>0</v>
      </c>
      <c r="N114" s="152">
        <v>0</v>
      </c>
      <c r="O114" s="152">
        <v>0</v>
      </c>
      <c r="P114" s="152">
        <v>0</v>
      </c>
      <c r="Q114" s="152">
        <v>0</v>
      </c>
      <c r="R114" s="152">
        <v>0</v>
      </c>
      <c r="S114" s="152">
        <v>33</v>
      </c>
      <c r="T114" s="152">
        <f>SUM(H114:S114)</f>
        <v>33</v>
      </c>
      <c r="U114" s="696"/>
    </row>
    <row r="115" spans="1:21" ht="16.5" customHeight="1" x14ac:dyDescent="0.25">
      <c r="A115" s="24"/>
      <c r="B115" s="116" t="s">
        <v>39</v>
      </c>
      <c r="C115" s="67"/>
      <c r="D115" s="67"/>
      <c r="E115" s="67"/>
      <c r="F115" s="67"/>
      <c r="G115" s="89"/>
      <c r="H115" s="89"/>
      <c r="I115" s="89"/>
      <c r="J115" s="89"/>
      <c r="K115" s="89"/>
      <c r="L115" s="89"/>
      <c r="M115" s="89"/>
      <c r="N115" s="103"/>
      <c r="O115" s="89"/>
      <c r="P115" s="89"/>
      <c r="Q115" s="89"/>
      <c r="R115" s="89"/>
      <c r="S115" s="89"/>
      <c r="T115" s="89"/>
      <c r="U115" s="67"/>
    </row>
    <row r="116" spans="1:21" ht="41.25" customHeight="1" x14ac:dyDescent="0.25">
      <c r="A116" s="24"/>
      <c r="B116" s="61" t="s">
        <v>69</v>
      </c>
      <c r="C116" s="697" t="s">
        <v>70</v>
      </c>
      <c r="D116" s="697"/>
      <c r="E116" s="697"/>
      <c r="F116" s="61" t="s">
        <v>15</v>
      </c>
      <c r="G116" s="75" t="s">
        <v>39</v>
      </c>
      <c r="H116" s="75" t="s">
        <v>14</v>
      </c>
      <c r="I116" s="75" t="s">
        <v>13</v>
      </c>
      <c r="J116" s="75" t="s">
        <v>12</v>
      </c>
      <c r="K116" s="75" t="s">
        <v>11</v>
      </c>
      <c r="L116" s="75" t="s">
        <v>10</v>
      </c>
      <c r="M116" s="75" t="s">
        <v>9</v>
      </c>
      <c r="N116" s="75" t="s">
        <v>8</v>
      </c>
      <c r="O116" s="75" t="s">
        <v>7</v>
      </c>
      <c r="P116" s="75" t="s">
        <v>6</v>
      </c>
      <c r="Q116" s="75" t="s">
        <v>71</v>
      </c>
      <c r="R116" s="75" t="s">
        <v>4</v>
      </c>
      <c r="S116" s="75" t="s">
        <v>3</v>
      </c>
      <c r="T116" s="75" t="s">
        <v>72</v>
      </c>
      <c r="U116" s="61" t="s">
        <v>73</v>
      </c>
    </row>
    <row r="117" spans="1:21" ht="46.5" customHeight="1" x14ac:dyDescent="0.25">
      <c r="A117" s="24"/>
      <c r="B117" s="64" t="str">
        <f>B113</f>
        <v>OEOCA</v>
      </c>
      <c r="C117" s="694" t="str">
        <f>C113</f>
        <v xml:space="preserve">Observaciones Emitidas por los Órganos de Control en el Ejercicio Actual </v>
      </c>
      <c r="D117" s="694"/>
      <c r="E117" s="694"/>
      <c r="F117" s="102" t="str">
        <f>F110</f>
        <v>Observaciones</v>
      </c>
      <c r="G117" s="152">
        <f>+T117</f>
        <v>14</v>
      </c>
      <c r="H117" s="152">
        <v>0</v>
      </c>
      <c r="I117" s="152">
        <v>0</v>
      </c>
      <c r="J117" s="152">
        <v>0</v>
      </c>
      <c r="K117" s="152">
        <v>0</v>
      </c>
      <c r="L117" s="152">
        <v>0</v>
      </c>
      <c r="M117" s="152">
        <v>0</v>
      </c>
      <c r="N117" s="152">
        <v>0</v>
      </c>
      <c r="O117" s="152">
        <v>0</v>
      </c>
      <c r="P117" s="152">
        <v>0</v>
      </c>
      <c r="Q117" s="152">
        <v>0</v>
      </c>
      <c r="R117" s="152">
        <v>0</v>
      </c>
      <c r="S117" s="152">
        <v>14</v>
      </c>
      <c r="T117" s="152">
        <f>SUM(H117:S117)</f>
        <v>14</v>
      </c>
      <c r="U117" s="695">
        <f>T117/T118-1</f>
        <v>-0.57575757575757569</v>
      </c>
    </row>
    <row r="118" spans="1:21" ht="46.5" customHeight="1" x14ac:dyDescent="0.25">
      <c r="A118" s="24"/>
      <c r="B118" s="64" t="str">
        <f>B114</f>
        <v>OEOCREA</v>
      </c>
      <c r="C118" s="694" t="str">
        <f>C114</f>
        <v>Observaciones Emitidas por los Órganos de Control Realizadas en el Ejercicio Anteriore</v>
      </c>
      <c r="D118" s="694"/>
      <c r="E118" s="694"/>
      <c r="F118" s="102" t="str">
        <f>F110</f>
        <v>Observaciones</v>
      </c>
      <c r="G118" s="152">
        <v>33</v>
      </c>
      <c r="H118" s="152">
        <v>0</v>
      </c>
      <c r="I118" s="152">
        <v>0</v>
      </c>
      <c r="J118" s="152">
        <v>0</v>
      </c>
      <c r="K118" s="152">
        <v>0</v>
      </c>
      <c r="L118" s="152">
        <v>0</v>
      </c>
      <c r="M118" s="152">
        <v>0</v>
      </c>
      <c r="N118" s="152">
        <v>0</v>
      </c>
      <c r="O118" s="152">
        <v>0</v>
      </c>
      <c r="P118" s="152">
        <v>0</v>
      </c>
      <c r="Q118" s="152">
        <v>0</v>
      </c>
      <c r="R118" s="152">
        <v>0</v>
      </c>
      <c r="S118" s="152">
        <v>33</v>
      </c>
      <c r="T118" s="152">
        <f>SUM(H118:S118)</f>
        <v>33</v>
      </c>
      <c r="U118" s="696"/>
    </row>
    <row r="119" spans="1:21" ht="4.5" customHeight="1" x14ac:dyDescent="0.25">
      <c r="A119" s="24"/>
      <c r="B119" s="652"/>
      <c r="C119" s="652"/>
      <c r="D119" s="652"/>
      <c r="E119" s="652"/>
      <c r="F119" s="652"/>
      <c r="G119" s="698"/>
      <c r="H119" s="698"/>
      <c r="I119" s="698"/>
      <c r="J119" s="698"/>
      <c r="K119" s="698"/>
      <c r="L119" s="698"/>
      <c r="M119" s="698"/>
      <c r="N119" s="698"/>
      <c r="O119" s="698"/>
      <c r="P119" s="698"/>
      <c r="Q119" s="698"/>
      <c r="R119" s="698"/>
      <c r="S119" s="698"/>
      <c r="T119" s="698"/>
      <c r="U119" s="652"/>
    </row>
    <row r="120" spans="1:21" ht="18" x14ac:dyDescent="0.25">
      <c r="A120" s="24"/>
      <c r="B120" s="632" t="s">
        <v>78</v>
      </c>
      <c r="C120" s="632"/>
      <c r="D120" s="632"/>
      <c r="E120" s="632"/>
      <c r="F120" s="632"/>
      <c r="G120" s="632"/>
      <c r="H120" s="632"/>
      <c r="I120" s="632"/>
      <c r="J120" s="632"/>
      <c r="K120" s="632"/>
      <c r="L120" s="632"/>
      <c r="M120" s="632"/>
      <c r="N120" s="632"/>
      <c r="O120" s="632"/>
      <c r="P120" s="632"/>
      <c r="Q120" s="632"/>
      <c r="R120" s="632"/>
      <c r="S120" s="632"/>
      <c r="T120" s="632"/>
      <c r="U120" s="632"/>
    </row>
    <row r="121" spans="1:21" ht="24" customHeight="1" x14ac:dyDescent="0.25">
      <c r="A121" s="24"/>
      <c r="B121" s="327" t="s">
        <v>362</v>
      </c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9"/>
    </row>
    <row r="122" spans="1:21" ht="31.5" x14ac:dyDescent="0.25">
      <c r="A122" s="24"/>
      <c r="B122" s="42" t="s">
        <v>61</v>
      </c>
      <c r="C122" s="649" t="s">
        <v>62</v>
      </c>
      <c r="D122" s="649"/>
      <c r="E122" s="649"/>
      <c r="F122" s="42" t="s">
        <v>15</v>
      </c>
      <c r="G122" s="42" t="s">
        <v>63</v>
      </c>
      <c r="H122" s="649" t="s">
        <v>64</v>
      </c>
      <c r="I122" s="649"/>
      <c r="J122" s="649"/>
      <c r="K122" s="649"/>
      <c r="L122" s="649"/>
      <c r="M122" s="649"/>
      <c r="N122" s="649"/>
      <c r="O122" s="649" t="s">
        <v>65</v>
      </c>
      <c r="P122" s="649"/>
      <c r="Q122" s="649"/>
      <c r="R122" s="649"/>
      <c r="S122" s="649"/>
      <c r="T122" s="649" t="s">
        <v>66</v>
      </c>
      <c r="U122" s="649"/>
    </row>
    <row r="123" spans="1:21" ht="54" customHeight="1" x14ac:dyDescent="0.25">
      <c r="A123" s="24"/>
      <c r="B123" s="16" t="s">
        <v>138</v>
      </c>
      <c r="C123" s="327" t="s">
        <v>139</v>
      </c>
      <c r="D123" s="328"/>
      <c r="E123" s="329"/>
      <c r="F123" s="16" t="s">
        <v>35</v>
      </c>
      <c r="G123" s="16" t="s">
        <v>2</v>
      </c>
      <c r="H123" s="699" t="s">
        <v>131</v>
      </c>
      <c r="I123" s="699"/>
      <c r="J123" s="699"/>
      <c r="K123" s="699"/>
      <c r="L123" s="699"/>
      <c r="M123" s="699"/>
      <c r="N123" s="699"/>
      <c r="O123" s="327" t="s">
        <v>140</v>
      </c>
      <c r="P123" s="328"/>
      <c r="Q123" s="328"/>
      <c r="R123" s="328"/>
      <c r="S123" s="329"/>
      <c r="T123" s="650" t="s">
        <v>141</v>
      </c>
      <c r="U123" s="651"/>
    </row>
    <row r="124" spans="1:21" ht="18" x14ac:dyDescent="0.25">
      <c r="A124" s="24"/>
      <c r="B124" s="648" t="s">
        <v>38</v>
      </c>
      <c r="C124" s="648"/>
      <c r="D124" s="648"/>
      <c r="E124" s="648"/>
      <c r="F124" s="648"/>
      <c r="G124" s="648"/>
      <c r="H124" s="648"/>
      <c r="I124" s="648"/>
      <c r="J124" s="648"/>
      <c r="K124" s="648"/>
      <c r="L124" s="648"/>
      <c r="M124" s="648"/>
      <c r="N124" s="648"/>
      <c r="O124" s="648"/>
      <c r="P124" s="648"/>
      <c r="Q124" s="648"/>
      <c r="R124" s="648"/>
      <c r="S124" s="648"/>
      <c r="T124" s="648"/>
      <c r="U124" s="648"/>
    </row>
    <row r="125" spans="1:21" ht="31.5" x14ac:dyDescent="0.25">
      <c r="A125" s="24"/>
      <c r="B125" s="61" t="s">
        <v>69</v>
      </c>
      <c r="C125" s="697" t="s">
        <v>70</v>
      </c>
      <c r="D125" s="697"/>
      <c r="E125" s="697"/>
      <c r="F125" s="61" t="s">
        <v>15</v>
      </c>
      <c r="G125" s="75" t="s">
        <v>38</v>
      </c>
      <c r="H125" s="75" t="s">
        <v>14</v>
      </c>
      <c r="I125" s="75" t="s">
        <v>13</v>
      </c>
      <c r="J125" s="75" t="s">
        <v>12</v>
      </c>
      <c r="K125" s="75" t="s">
        <v>11</v>
      </c>
      <c r="L125" s="75" t="s">
        <v>10</v>
      </c>
      <c r="M125" s="75" t="s">
        <v>9</v>
      </c>
      <c r="N125" s="75" t="s">
        <v>8</v>
      </c>
      <c r="O125" s="75" t="s">
        <v>7</v>
      </c>
      <c r="P125" s="75" t="s">
        <v>6</v>
      </c>
      <c r="Q125" s="75" t="s">
        <v>71</v>
      </c>
      <c r="R125" s="75" t="s">
        <v>4</v>
      </c>
      <c r="S125" s="75" t="s">
        <v>3</v>
      </c>
      <c r="T125" s="75" t="s">
        <v>72</v>
      </c>
      <c r="U125" s="61" t="s">
        <v>73</v>
      </c>
    </row>
    <row r="126" spans="1:21" ht="57" customHeight="1" x14ac:dyDescent="0.25">
      <c r="A126" s="24"/>
      <c r="B126" s="64" t="s">
        <v>142</v>
      </c>
      <c r="C126" s="694" t="s">
        <v>143</v>
      </c>
      <c r="D126" s="694"/>
      <c r="E126" s="694"/>
      <c r="F126" s="102" t="s">
        <v>144</v>
      </c>
      <c r="G126" s="154">
        <v>4</v>
      </c>
      <c r="H126" s="154"/>
      <c r="I126" s="154"/>
      <c r="J126" s="154">
        <v>1</v>
      </c>
      <c r="K126" s="154"/>
      <c r="L126" s="154"/>
      <c r="M126" s="154">
        <v>1</v>
      </c>
      <c r="N126" s="154"/>
      <c r="O126" s="154"/>
      <c r="P126" s="154">
        <v>1</v>
      </c>
      <c r="Q126" s="154"/>
      <c r="R126" s="154"/>
      <c r="S126" s="154">
        <v>1</v>
      </c>
      <c r="T126" s="154">
        <f>SUM(H126:S126)</f>
        <v>4</v>
      </c>
      <c r="U126" s="695">
        <f>T126/T127</f>
        <v>1</v>
      </c>
    </row>
    <row r="127" spans="1:21" ht="57" customHeight="1" x14ac:dyDescent="0.25">
      <c r="A127" s="24"/>
      <c r="B127" s="64" t="s">
        <v>145</v>
      </c>
      <c r="C127" s="694" t="s">
        <v>146</v>
      </c>
      <c r="D127" s="700"/>
      <c r="E127" s="700"/>
      <c r="F127" s="102" t="s">
        <v>144</v>
      </c>
      <c r="G127" s="154">
        <f>+T127</f>
        <v>4</v>
      </c>
      <c r="H127" s="154"/>
      <c r="I127" s="154"/>
      <c r="J127" s="154">
        <v>1</v>
      </c>
      <c r="K127" s="154"/>
      <c r="L127" s="154"/>
      <c r="M127" s="154">
        <v>1</v>
      </c>
      <c r="N127" s="154"/>
      <c r="O127" s="154"/>
      <c r="P127" s="154">
        <v>1</v>
      </c>
      <c r="Q127" s="154"/>
      <c r="R127" s="154"/>
      <c r="S127" s="154">
        <v>1</v>
      </c>
      <c r="T127" s="154">
        <f>SUM(H127:S127)</f>
        <v>4</v>
      </c>
      <c r="U127" s="696"/>
    </row>
    <row r="128" spans="1:21" ht="16.5" customHeight="1" x14ac:dyDescent="0.25">
      <c r="A128" s="24"/>
      <c r="B128" s="701" t="s">
        <v>39</v>
      </c>
      <c r="C128" s="702"/>
      <c r="D128" s="702"/>
      <c r="E128" s="702"/>
      <c r="F128" s="702"/>
      <c r="G128" s="426"/>
      <c r="H128" s="426"/>
      <c r="I128" s="426"/>
      <c r="J128" s="426"/>
      <c r="K128" s="426"/>
      <c r="L128" s="426"/>
      <c r="M128" s="426"/>
      <c r="N128" s="426"/>
      <c r="O128" s="426"/>
      <c r="P128" s="426"/>
      <c r="Q128" s="426"/>
      <c r="R128" s="426"/>
      <c r="S128" s="426"/>
      <c r="T128" s="426"/>
      <c r="U128" s="703"/>
    </row>
    <row r="129" spans="1:22" ht="33" customHeight="1" x14ac:dyDescent="0.25">
      <c r="A129" s="24"/>
      <c r="B129" s="77" t="s">
        <v>69</v>
      </c>
      <c r="C129" s="704" t="s">
        <v>70</v>
      </c>
      <c r="D129" s="704"/>
      <c r="E129" s="704"/>
      <c r="F129" s="77" t="s">
        <v>15</v>
      </c>
      <c r="G129" s="77" t="s">
        <v>39</v>
      </c>
      <c r="H129" s="77" t="s">
        <v>14</v>
      </c>
      <c r="I129" s="77" t="s">
        <v>13</v>
      </c>
      <c r="J129" s="77" t="s">
        <v>12</v>
      </c>
      <c r="K129" s="77" t="s">
        <v>11</v>
      </c>
      <c r="L129" s="77" t="s">
        <v>10</v>
      </c>
      <c r="M129" s="77" t="s">
        <v>9</v>
      </c>
      <c r="N129" s="77" t="s">
        <v>8</v>
      </c>
      <c r="O129" s="77" t="s">
        <v>7</v>
      </c>
      <c r="P129" s="77" t="s">
        <v>6</v>
      </c>
      <c r="Q129" s="77" t="s">
        <v>71</v>
      </c>
      <c r="R129" s="77" t="s">
        <v>4</v>
      </c>
      <c r="S129" s="77" t="s">
        <v>3</v>
      </c>
      <c r="T129" s="77" t="s">
        <v>72</v>
      </c>
      <c r="U129" s="77" t="s">
        <v>73</v>
      </c>
      <c r="V129" s="4"/>
    </row>
    <row r="130" spans="1:22" ht="47.25" customHeight="1" x14ac:dyDescent="0.25">
      <c r="A130" s="24"/>
      <c r="B130" s="76" t="str">
        <f>B126</f>
        <v>EFPASC</v>
      </c>
      <c r="C130" s="376" t="str">
        <f>C126</f>
        <v>Estados Financieros y Presupuestarios Presentados para Aprobación en Sesión de Consejo</v>
      </c>
      <c r="D130" s="376"/>
      <c r="E130" s="376"/>
      <c r="F130" s="76" t="s">
        <v>144</v>
      </c>
      <c r="G130" s="154">
        <f>+T130</f>
        <v>0</v>
      </c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6">
        <f>SUM(H130:S130)</f>
        <v>0</v>
      </c>
      <c r="U130" s="513">
        <f>T130/T131</f>
        <v>0</v>
      </c>
    </row>
    <row r="131" spans="1:22" ht="63" customHeight="1" x14ac:dyDescent="0.25">
      <c r="A131" s="24"/>
      <c r="B131" s="76" t="str">
        <f>B127</f>
        <v>EFPPSC</v>
      </c>
      <c r="C131" s="376" t="str">
        <f>C127</f>
        <v>Estados Financieros y Presupuestarios Programados Presentar para Aprobación en Sesión de Consejo</v>
      </c>
      <c r="D131" s="376"/>
      <c r="E131" s="376"/>
      <c r="F131" s="76" t="s">
        <v>144</v>
      </c>
      <c r="G131" s="154">
        <f>+T131</f>
        <v>4</v>
      </c>
      <c r="H131" s="155"/>
      <c r="I131" s="155"/>
      <c r="J131" s="155">
        <v>1</v>
      </c>
      <c r="K131" s="155"/>
      <c r="L131" s="155"/>
      <c r="M131" s="155">
        <v>1</v>
      </c>
      <c r="N131" s="155"/>
      <c r="O131" s="155"/>
      <c r="P131" s="155">
        <v>1</v>
      </c>
      <c r="Q131" s="155"/>
      <c r="R131" s="155"/>
      <c r="S131" s="155">
        <v>1</v>
      </c>
      <c r="T131" s="156">
        <f>SUM(H131:S131)</f>
        <v>4</v>
      </c>
      <c r="U131" s="513"/>
    </row>
    <row r="132" spans="1:22" ht="12.75" customHeight="1" x14ac:dyDescent="0.25">
      <c r="A132" s="24"/>
      <c r="B132" s="705"/>
      <c r="C132" s="706"/>
      <c r="D132" s="706"/>
      <c r="E132" s="706"/>
      <c r="F132" s="706"/>
      <c r="G132" s="706"/>
      <c r="H132" s="706"/>
      <c r="I132" s="706"/>
      <c r="J132" s="706"/>
      <c r="K132" s="706"/>
      <c r="L132" s="706"/>
      <c r="M132" s="706"/>
      <c r="N132" s="706"/>
      <c r="O132" s="706"/>
      <c r="P132" s="706"/>
      <c r="Q132" s="706"/>
      <c r="R132" s="706"/>
      <c r="S132" s="706"/>
      <c r="T132" s="706"/>
      <c r="U132" s="707"/>
    </row>
    <row r="133" spans="1:22" ht="24.75" customHeight="1" x14ac:dyDescent="0.25">
      <c r="A133" s="24"/>
      <c r="B133" s="388" t="s">
        <v>86</v>
      </c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90"/>
    </row>
    <row r="134" spans="1:22" ht="24.75" customHeight="1" x14ac:dyDescent="0.25">
      <c r="A134" s="24"/>
      <c r="B134" s="327" t="s">
        <v>363</v>
      </c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  <c r="T134" s="328"/>
      <c r="U134" s="329"/>
    </row>
    <row r="135" spans="1:22" ht="24.75" customHeight="1" x14ac:dyDescent="0.25">
      <c r="A135" s="24"/>
      <c r="B135" s="42" t="s">
        <v>61</v>
      </c>
      <c r="C135" s="649" t="s">
        <v>62</v>
      </c>
      <c r="D135" s="649"/>
      <c r="E135" s="649"/>
      <c r="F135" s="42" t="s">
        <v>15</v>
      </c>
      <c r="G135" s="42" t="s">
        <v>63</v>
      </c>
      <c r="H135" s="649" t="s">
        <v>64</v>
      </c>
      <c r="I135" s="649"/>
      <c r="J135" s="649"/>
      <c r="K135" s="649"/>
      <c r="L135" s="649"/>
      <c r="M135" s="649"/>
      <c r="N135" s="649"/>
      <c r="O135" s="649" t="s">
        <v>65</v>
      </c>
      <c r="P135" s="649"/>
      <c r="Q135" s="649"/>
      <c r="R135" s="649"/>
      <c r="S135" s="649"/>
      <c r="T135" s="649" t="s">
        <v>66</v>
      </c>
      <c r="U135" s="649"/>
    </row>
    <row r="136" spans="1:22" ht="24.75" customHeight="1" x14ac:dyDescent="0.25">
      <c r="A136" s="24"/>
      <c r="B136" s="16" t="s">
        <v>147</v>
      </c>
      <c r="C136" s="344" t="s">
        <v>148</v>
      </c>
      <c r="D136" s="345"/>
      <c r="E136" s="346"/>
      <c r="F136" s="16" t="s">
        <v>30</v>
      </c>
      <c r="G136" s="16" t="s">
        <v>2</v>
      </c>
      <c r="H136" s="699" t="s">
        <v>131</v>
      </c>
      <c r="I136" s="699"/>
      <c r="J136" s="699"/>
      <c r="K136" s="699"/>
      <c r="L136" s="699"/>
      <c r="M136" s="699"/>
      <c r="N136" s="699"/>
      <c r="O136" s="699" t="s">
        <v>101</v>
      </c>
      <c r="P136" s="699"/>
      <c r="Q136" s="699"/>
      <c r="R136" s="699"/>
      <c r="S136" s="699"/>
      <c r="T136" s="650" t="s">
        <v>149</v>
      </c>
      <c r="U136" s="651"/>
    </row>
    <row r="137" spans="1:22" ht="19.5" customHeight="1" x14ac:dyDescent="0.25">
      <c r="A137" s="24"/>
      <c r="B137" s="690" t="s">
        <v>38</v>
      </c>
      <c r="C137" s="691"/>
      <c r="D137" s="691"/>
      <c r="E137" s="691"/>
      <c r="F137" s="691"/>
      <c r="G137" s="691"/>
      <c r="H137" s="691"/>
      <c r="I137" s="691"/>
      <c r="J137" s="691"/>
      <c r="K137" s="691"/>
      <c r="L137" s="691"/>
      <c r="M137" s="691"/>
      <c r="N137" s="691"/>
      <c r="O137" s="691"/>
      <c r="P137" s="691"/>
      <c r="Q137" s="691"/>
      <c r="R137" s="691"/>
      <c r="S137" s="691"/>
      <c r="T137" s="691"/>
      <c r="U137" s="715"/>
    </row>
    <row r="138" spans="1:22" ht="30.75" customHeight="1" x14ac:dyDescent="0.25">
      <c r="A138" s="24"/>
      <c r="B138" s="61" t="s">
        <v>69</v>
      </c>
      <c r="C138" s="697" t="s">
        <v>70</v>
      </c>
      <c r="D138" s="697"/>
      <c r="E138" s="697"/>
      <c r="F138" s="61" t="s">
        <v>15</v>
      </c>
      <c r="G138" s="61" t="s">
        <v>38</v>
      </c>
      <c r="H138" s="75" t="s">
        <v>14</v>
      </c>
      <c r="I138" s="75" t="s">
        <v>13</v>
      </c>
      <c r="J138" s="75" t="s">
        <v>12</v>
      </c>
      <c r="K138" s="75" t="s">
        <v>11</v>
      </c>
      <c r="L138" s="75" t="s">
        <v>10</v>
      </c>
      <c r="M138" s="75" t="s">
        <v>9</v>
      </c>
      <c r="N138" s="75" t="s">
        <v>8</v>
      </c>
      <c r="O138" s="75" t="s">
        <v>7</v>
      </c>
      <c r="P138" s="75" t="s">
        <v>6</v>
      </c>
      <c r="Q138" s="75" t="s">
        <v>71</v>
      </c>
      <c r="R138" s="75" t="s">
        <v>4</v>
      </c>
      <c r="S138" s="75" t="s">
        <v>3</v>
      </c>
      <c r="T138" s="105" t="s">
        <v>72</v>
      </c>
      <c r="U138" s="78" t="s">
        <v>73</v>
      </c>
    </row>
    <row r="139" spans="1:22" ht="64.5" customHeight="1" x14ac:dyDescent="0.25">
      <c r="A139" s="24"/>
      <c r="B139" s="64" t="s">
        <v>150</v>
      </c>
      <c r="C139" s="694" t="s">
        <v>151</v>
      </c>
      <c r="D139" s="694"/>
      <c r="E139" s="694"/>
      <c r="F139" s="64" t="str">
        <f>F136</f>
        <v>Acciones</v>
      </c>
      <c r="G139" s="153">
        <f>+T139</f>
        <v>11870</v>
      </c>
      <c r="H139" s="154">
        <f>+U139</f>
        <v>1</v>
      </c>
      <c r="I139" s="154">
        <f>I140</f>
        <v>1193</v>
      </c>
      <c r="J139" s="154">
        <f t="shared" ref="J139:T139" si="6">J140</f>
        <v>1205</v>
      </c>
      <c r="K139" s="154">
        <f t="shared" si="6"/>
        <v>847</v>
      </c>
      <c r="L139" s="154">
        <f t="shared" si="6"/>
        <v>801</v>
      </c>
      <c r="M139" s="154">
        <f t="shared" si="6"/>
        <v>861</v>
      </c>
      <c r="N139" s="154">
        <f t="shared" si="6"/>
        <v>896</v>
      </c>
      <c r="O139" s="154">
        <f t="shared" si="6"/>
        <v>894</v>
      </c>
      <c r="P139" s="154">
        <f t="shared" si="6"/>
        <v>908</v>
      </c>
      <c r="Q139" s="154">
        <f t="shared" si="6"/>
        <v>900</v>
      </c>
      <c r="R139" s="154">
        <f t="shared" si="6"/>
        <v>1048</v>
      </c>
      <c r="S139" s="154">
        <f t="shared" si="6"/>
        <v>1161</v>
      </c>
      <c r="T139" s="154">
        <f t="shared" si="6"/>
        <v>11870</v>
      </c>
      <c r="U139" s="716">
        <f>T139/T140</f>
        <v>1</v>
      </c>
    </row>
    <row r="140" spans="1:22" ht="64.5" customHeight="1" x14ac:dyDescent="0.25">
      <c r="A140" s="24"/>
      <c r="B140" s="64" t="s">
        <v>152</v>
      </c>
      <c r="C140" s="694" t="s">
        <v>153</v>
      </c>
      <c r="D140" s="694"/>
      <c r="E140" s="694"/>
      <c r="F140" s="64" t="str">
        <f>F139</f>
        <v>Acciones</v>
      </c>
      <c r="G140" s="153">
        <f>+T140</f>
        <v>11870</v>
      </c>
      <c r="H140" s="154">
        <f>+U140</f>
        <v>0</v>
      </c>
      <c r="I140" s="154">
        <f>I144</f>
        <v>1193</v>
      </c>
      <c r="J140" s="154">
        <f t="shared" ref="J140:T140" si="7">J144</f>
        <v>1205</v>
      </c>
      <c r="K140" s="154">
        <f t="shared" si="7"/>
        <v>847</v>
      </c>
      <c r="L140" s="154">
        <f t="shared" si="7"/>
        <v>801</v>
      </c>
      <c r="M140" s="154">
        <f t="shared" si="7"/>
        <v>861</v>
      </c>
      <c r="N140" s="154">
        <f t="shared" si="7"/>
        <v>896</v>
      </c>
      <c r="O140" s="154">
        <f t="shared" si="7"/>
        <v>894</v>
      </c>
      <c r="P140" s="154">
        <f t="shared" si="7"/>
        <v>908</v>
      </c>
      <c r="Q140" s="154">
        <f t="shared" si="7"/>
        <v>900</v>
      </c>
      <c r="R140" s="154">
        <f t="shared" si="7"/>
        <v>1048</v>
      </c>
      <c r="S140" s="154">
        <f t="shared" si="7"/>
        <v>1161</v>
      </c>
      <c r="T140" s="154">
        <f t="shared" si="7"/>
        <v>11870</v>
      </c>
      <c r="U140" s="717"/>
    </row>
    <row r="141" spans="1:22" ht="16.5" customHeight="1" x14ac:dyDescent="0.25">
      <c r="A141" s="24"/>
      <c r="B141" s="690" t="s">
        <v>39</v>
      </c>
      <c r="C141" s="691"/>
      <c r="D141" s="691"/>
      <c r="E141" s="691"/>
      <c r="F141" s="691"/>
      <c r="G141" s="691"/>
      <c r="H141" s="718"/>
      <c r="I141" s="718"/>
      <c r="J141" s="718"/>
      <c r="K141" s="718"/>
      <c r="L141" s="718"/>
      <c r="M141" s="718"/>
      <c r="N141" s="718"/>
      <c r="O141" s="718"/>
      <c r="P141" s="718"/>
      <c r="Q141" s="718"/>
      <c r="R141" s="718"/>
      <c r="S141" s="718"/>
      <c r="T141" s="718"/>
      <c r="U141" s="692"/>
    </row>
    <row r="142" spans="1:22" ht="30" customHeight="1" x14ac:dyDescent="0.25">
      <c r="A142" s="24"/>
      <c r="B142" s="75" t="s">
        <v>69</v>
      </c>
      <c r="C142" s="399" t="s">
        <v>70</v>
      </c>
      <c r="D142" s="399"/>
      <c r="E142" s="399"/>
      <c r="F142" s="75" t="s">
        <v>15</v>
      </c>
      <c r="G142" s="75" t="s">
        <v>39</v>
      </c>
      <c r="H142" s="75" t="s">
        <v>14</v>
      </c>
      <c r="I142" s="75" t="s">
        <v>13</v>
      </c>
      <c r="J142" s="75" t="s">
        <v>12</v>
      </c>
      <c r="K142" s="75" t="s">
        <v>11</v>
      </c>
      <c r="L142" s="75" t="s">
        <v>10</v>
      </c>
      <c r="M142" s="75" t="s">
        <v>9</v>
      </c>
      <c r="N142" s="75" t="s">
        <v>8</v>
      </c>
      <c r="O142" s="75" t="s">
        <v>7</v>
      </c>
      <c r="P142" s="75" t="s">
        <v>6</v>
      </c>
      <c r="Q142" s="75" t="s">
        <v>71</v>
      </c>
      <c r="R142" s="75" t="s">
        <v>4</v>
      </c>
      <c r="S142" s="75" t="s">
        <v>3</v>
      </c>
      <c r="T142" s="75" t="s">
        <v>72</v>
      </c>
      <c r="U142" s="61" t="s">
        <v>73</v>
      </c>
    </row>
    <row r="143" spans="1:22" ht="60.75" customHeight="1" x14ac:dyDescent="0.25">
      <c r="A143" s="24"/>
      <c r="B143" s="76" t="str">
        <f>B139</f>
        <v>NAAR</v>
      </c>
      <c r="C143" s="376" t="str">
        <f>C139</f>
        <v>Número de Acciones y Actividades Realizadas para el Fortalecimiento de las Finanzas y Rendición de Cuentas</v>
      </c>
      <c r="D143" s="376"/>
      <c r="E143" s="376"/>
      <c r="F143" s="76" t="str">
        <f>F139</f>
        <v>Acciones</v>
      </c>
      <c r="G143" s="154">
        <f>+T143</f>
        <v>11610</v>
      </c>
      <c r="H143" s="154">
        <f t="shared" ref="H143:P143" si="8">H150+H152+H154+H156+H158+H160+H162+H164+H166+H168+H170+H172+H174+H176+H178+H180</f>
        <v>1214</v>
      </c>
      <c r="I143" s="154">
        <f>I150+I152+I154+I156+I158+I160+I162+I164+I166+I168+I170+I172+I174+I176+I178+I180</f>
        <v>1272</v>
      </c>
      <c r="J143" s="154">
        <f t="shared" si="8"/>
        <v>1191</v>
      </c>
      <c r="K143" s="154">
        <f t="shared" si="8"/>
        <v>683</v>
      </c>
      <c r="L143" s="154">
        <f t="shared" si="8"/>
        <v>801</v>
      </c>
      <c r="M143" s="154">
        <f t="shared" si="8"/>
        <v>832</v>
      </c>
      <c r="N143" s="154">
        <f t="shared" si="8"/>
        <v>1022</v>
      </c>
      <c r="O143" s="154">
        <f t="shared" si="8"/>
        <v>824</v>
      </c>
      <c r="P143" s="154">
        <f t="shared" si="8"/>
        <v>994</v>
      </c>
      <c r="Q143" s="154">
        <f>Q150+Q152+Q154+Q156+Q158+Q160+Q162+Q164+Q166+Q168+Q170+Q172+Q174+Q176+Q178+Q180</f>
        <v>880</v>
      </c>
      <c r="R143" s="154">
        <f>R150+R152+R154+R156+R158+R160+R162+R164+R166+R168+R170+R172+R174+R176+R178+R180</f>
        <v>995</v>
      </c>
      <c r="S143" s="154">
        <f>S150+S152+S154+S156+S158+S160+S162+S164+S166+S168+S170+S172+S174+S176+S178+S180</f>
        <v>902</v>
      </c>
      <c r="T143" s="154">
        <f>SUM(H143:S143)</f>
        <v>11610</v>
      </c>
      <c r="U143" s="719">
        <f>T143/T144</f>
        <v>0.97809604043807918</v>
      </c>
    </row>
    <row r="144" spans="1:22" ht="60.75" customHeight="1" x14ac:dyDescent="0.25">
      <c r="A144" s="24"/>
      <c r="B144" s="76" t="str">
        <f>B140</f>
        <v>TAAP</v>
      </c>
      <c r="C144" s="376" t="str">
        <f>C140</f>
        <v>Total de Acciones y Actividades Programadas para el Fortalecimiento de las Finanzas y Rendición de Cuentas</v>
      </c>
      <c r="D144" s="376"/>
      <c r="E144" s="376"/>
      <c r="F144" s="76" t="str">
        <f>F139</f>
        <v>Acciones</v>
      </c>
      <c r="G144" s="154">
        <f>+T144</f>
        <v>11870</v>
      </c>
      <c r="H144" s="154">
        <f t="shared" ref="H144:S144" si="9">H149+H151+H153+H155+H157+H159+H161+H163+H165+H167+H169+H171+H173+H175+H177+H179</f>
        <v>1156</v>
      </c>
      <c r="I144" s="154">
        <f t="shared" si="9"/>
        <v>1193</v>
      </c>
      <c r="J144" s="154">
        <f t="shared" si="9"/>
        <v>1205</v>
      </c>
      <c r="K144" s="154">
        <f>K149+K151+K153+K155+K157+K159+K161+K163+K165+K167+K169+K171+K173+K175+K177+K179</f>
        <v>847</v>
      </c>
      <c r="L144" s="154">
        <f t="shared" si="9"/>
        <v>801</v>
      </c>
      <c r="M144" s="154">
        <f t="shared" si="9"/>
        <v>861</v>
      </c>
      <c r="N144" s="154">
        <f t="shared" si="9"/>
        <v>896</v>
      </c>
      <c r="O144" s="154">
        <f t="shared" si="9"/>
        <v>894</v>
      </c>
      <c r="P144" s="154">
        <f t="shared" si="9"/>
        <v>908</v>
      </c>
      <c r="Q144" s="154">
        <f t="shared" si="9"/>
        <v>900</v>
      </c>
      <c r="R144" s="154">
        <f t="shared" si="9"/>
        <v>1048</v>
      </c>
      <c r="S144" s="154">
        <f t="shared" si="9"/>
        <v>1161</v>
      </c>
      <c r="T144" s="154">
        <f>SUM(H144:S144)</f>
        <v>11870</v>
      </c>
      <c r="U144" s="719"/>
    </row>
    <row r="145" spans="1:24" ht="17.25" customHeight="1" x14ac:dyDescent="0.25">
      <c r="A145" s="24"/>
      <c r="B145" s="720"/>
      <c r="C145" s="720"/>
      <c r="D145" s="720"/>
      <c r="E145" s="720"/>
      <c r="F145" s="720"/>
      <c r="G145" s="720"/>
      <c r="H145" s="720"/>
      <c r="I145" s="720"/>
      <c r="J145" s="720"/>
      <c r="K145" s="720"/>
      <c r="L145" s="720"/>
      <c r="M145" s="720"/>
      <c r="N145" s="720"/>
      <c r="O145" s="720"/>
      <c r="P145" s="720"/>
      <c r="Q145" s="720"/>
      <c r="R145" s="720"/>
      <c r="S145" s="720"/>
      <c r="T145" s="720"/>
      <c r="U145" s="721"/>
    </row>
    <row r="146" spans="1:24" ht="18" x14ac:dyDescent="0.25">
      <c r="A146" s="24"/>
      <c r="B146" s="642" t="s">
        <v>92</v>
      </c>
      <c r="C146" s="642"/>
      <c r="D146" s="642"/>
      <c r="E146" s="642"/>
      <c r="F146" s="642"/>
      <c r="G146" s="642"/>
      <c r="H146" s="642"/>
      <c r="I146" s="642"/>
      <c r="J146" s="642"/>
      <c r="K146" s="642"/>
      <c r="L146" s="642"/>
      <c r="M146" s="642"/>
      <c r="N146" s="642"/>
      <c r="O146" s="642"/>
      <c r="P146" s="642"/>
      <c r="Q146" s="642"/>
      <c r="R146" s="642"/>
      <c r="S146" s="642"/>
      <c r="T146" s="642"/>
      <c r="U146" s="642"/>
    </row>
    <row r="147" spans="1:24" ht="18" customHeight="1" x14ac:dyDescent="0.25">
      <c r="A147" s="24"/>
      <c r="B147" s="722" t="s">
        <v>110</v>
      </c>
      <c r="C147" s="722" t="s">
        <v>70</v>
      </c>
      <c r="D147" s="722"/>
      <c r="E147" s="722"/>
      <c r="F147" s="723" t="s">
        <v>15</v>
      </c>
      <c r="G147" s="724" t="s">
        <v>40</v>
      </c>
      <c r="H147" s="722" t="s">
        <v>14</v>
      </c>
      <c r="I147" s="722" t="s">
        <v>13</v>
      </c>
      <c r="J147" s="722" t="s">
        <v>12</v>
      </c>
      <c r="K147" s="722" t="s">
        <v>11</v>
      </c>
      <c r="L147" s="722" t="s">
        <v>10</v>
      </c>
      <c r="M147" s="722" t="s">
        <v>9</v>
      </c>
      <c r="N147" s="722" t="s">
        <v>8</v>
      </c>
      <c r="O147" s="722" t="s">
        <v>7</v>
      </c>
      <c r="P147" s="722" t="s">
        <v>6</v>
      </c>
      <c r="Q147" s="722" t="s">
        <v>5</v>
      </c>
      <c r="R147" s="722" t="s">
        <v>4</v>
      </c>
      <c r="S147" s="722" t="s">
        <v>3</v>
      </c>
      <c r="T147" s="722" t="s">
        <v>72</v>
      </c>
      <c r="U147" s="723" t="s">
        <v>73</v>
      </c>
    </row>
    <row r="148" spans="1:24" ht="13.5" customHeight="1" x14ac:dyDescent="0.25">
      <c r="A148" s="24"/>
      <c r="B148" s="722"/>
      <c r="C148" s="722"/>
      <c r="D148" s="722"/>
      <c r="E148" s="722"/>
      <c r="F148" s="723"/>
      <c r="G148" s="725"/>
      <c r="H148" s="722"/>
      <c r="I148" s="722"/>
      <c r="J148" s="722"/>
      <c r="K148" s="722"/>
      <c r="L148" s="722"/>
      <c r="M148" s="722"/>
      <c r="N148" s="722"/>
      <c r="O148" s="722"/>
      <c r="P148" s="722"/>
      <c r="Q148" s="722"/>
      <c r="R148" s="722"/>
      <c r="S148" s="722"/>
      <c r="T148" s="722"/>
      <c r="U148" s="724"/>
    </row>
    <row r="149" spans="1:24" ht="61.5" customHeight="1" x14ac:dyDescent="0.25">
      <c r="A149" s="24"/>
      <c r="B149" s="708" t="s">
        <v>94</v>
      </c>
      <c r="C149" s="730" t="s">
        <v>244</v>
      </c>
      <c r="D149" s="731"/>
      <c r="E149" s="732"/>
      <c r="F149" s="736"/>
      <c r="G149" s="50" t="s">
        <v>38</v>
      </c>
      <c r="H149" s="50">
        <v>1</v>
      </c>
      <c r="I149" s="50">
        <v>1</v>
      </c>
      <c r="J149" s="50">
        <v>1</v>
      </c>
      <c r="K149" s="50">
        <v>1</v>
      </c>
      <c r="L149" s="50">
        <v>1</v>
      </c>
      <c r="M149" s="50">
        <v>1</v>
      </c>
      <c r="N149" s="50">
        <v>1</v>
      </c>
      <c r="O149" s="50">
        <v>1</v>
      </c>
      <c r="P149" s="50">
        <v>1</v>
      </c>
      <c r="Q149" s="50">
        <v>1</v>
      </c>
      <c r="R149" s="50">
        <v>1</v>
      </c>
      <c r="S149" s="50">
        <v>1</v>
      </c>
      <c r="T149" s="157">
        <f>SUM(H149:S149)</f>
        <v>12</v>
      </c>
      <c r="U149" s="410">
        <f>T150/T149</f>
        <v>1</v>
      </c>
    </row>
    <row r="150" spans="1:24" ht="61.5" customHeight="1" x14ac:dyDescent="0.25">
      <c r="A150" s="24"/>
      <c r="B150" s="267"/>
      <c r="C150" s="733"/>
      <c r="D150" s="734"/>
      <c r="E150" s="735"/>
      <c r="F150" s="736"/>
      <c r="G150" s="51" t="s">
        <v>39</v>
      </c>
      <c r="H150" s="158">
        <v>1</v>
      </c>
      <c r="I150" s="158">
        <v>1</v>
      </c>
      <c r="J150" s="158">
        <v>1</v>
      </c>
      <c r="K150" s="158">
        <v>1</v>
      </c>
      <c r="L150" s="158">
        <v>1</v>
      </c>
      <c r="M150" s="158">
        <v>1</v>
      </c>
      <c r="N150" s="51">
        <v>1</v>
      </c>
      <c r="O150" s="158">
        <v>1</v>
      </c>
      <c r="P150" s="158">
        <v>1</v>
      </c>
      <c r="Q150" s="158">
        <v>1</v>
      </c>
      <c r="R150" s="158">
        <v>1</v>
      </c>
      <c r="S150" s="158">
        <v>1</v>
      </c>
      <c r="T150" s="159">
        <f t="shared" ref="T150:T180" si="10">SUM(H150:S150)</f>
        <v>12</v>
      </c>
      <c r="U150" s="411"/>
      <c r="W150" s="29"/>
    </row>
    <row r="151" spans="1:24" ht="48.75" customHeight="1" x14ac:dyDescent="0.25">
      <c r="A151" s="24"/>
      <c r="B151" s="267"/>
      <c r="C151" s="730" t="s">
        <v>245</v>
      </c>
      <c r="D151" s="731"/>
      <c r="E151" s="732"/>
      <c r="F151" s="736"/>
      <c r="G151" s="50" t="s">
        <v>38</v>
      </c>
      <c r="H151" s="160">
        <v>31</v>
      </c>
      <c r="I151" s="160">
        <v>28</v>
      </c>
      <c r="J151" s="160">
        <v>30</v>
      </c>
      <c r="K151" s="160">
        <v>30</v>
      </c>
      <c r="L151" s="160">
        <v>30</v>
      </c>
      <c r="M151" s="160">
        <v>30</v>
      </c>
      <c r="N151" s="160">
        <v>30</v>
      </c>
      <c r="O151" s="160">
        <v>31</v>
      </c>
      <c r="P151" s="160">
        <v>30</v>
      </c>
      <c r="Q151" s="160">
        <v>30</v>
      </c>
      <c r="R151" s="160">
        <v>30</v>
      </c>
      <c r="S151" s="160">
        <v>30</v>
      </c>
      <c r="T151" s="157">
        <f t="shared" si="10"/>
        <v>360</v>
      </c>
      <c r="U151" s="410">
        <f>T152/T151</f>
        <v>1.0166666666666666</v>
      </c>
      <c r="W151" s="29"/>
    </row>
    <row r="152" spans="1:24" ht="48.75" customHeight="1" x14ac:dyDescent="0.25">
      <c r="A152" s="24"/>
      <c r="B152" s="267"/>
      <c r="C152" s="733"/>
      <c r="D152" s="734"/>
      <c r="E152" s="735"/>
      <c r="F152" s="736"/>
      <c r="G152" s="51" t="s">
        <v>39</v>
      </c>
      <c r="H152" s="161">
        <v>31</v>
      </c>
      <c r="I152" s="161">
        <v>29</v>
      </c>
      <c r="J152" s="161">
        <v>31</v>
      </c>
      <c r="K152" s="161">
        <v>30</v>
      </c>
      <c r="L152" s="161">
        <v>31</v>
      </c>
      <c r="M152" s="161">
        <v>30</v>
      </c>
      <c r="N152" s="161">
        <v>31</v>
      </c>
      <c r="O152" s="161">
        <v>31</v>
      </c>
      <c r="P152" s="161">
        <v>30</v>
      </c>
      <c r="Q152" s="161">
        <v>31</v>
      </c>
      <c r="R152" s="161">
        <v>30</v>
      </c>
      <c r="S152" s="161">
        <v>31</v>
      </c>
      <c r="T152" s="159">
        <f t="shared" si="10"/>
        <v>366</v>
      </c>
      <c r="U152" s="411"/>
      <c r="V152" s="1"/>
      <c r="W152" s="30"/>
      <c r="X152" s="1"/>
    </row>
    <row r="153" spans="1:24" ht="48.75" customHeight="1" x14ac:dyDescent="0.25">
      <c r="A153" s="24"/>
      <c r="B153" s="267"/>
      <c r="C153" s="730" t="s">
        <v>246</v>
      </c>
      <c r="D153" s="731"/>
      <c r="E153" s="732"/>
      <c r="F153" s="736"/>
      <c r="G153" s="50" t="s">
        <v>38</v>
      </c>
      <c r="H153" s="162">
        <v>400</v>
      </c>
      <c r="I153" s="162">
        <v>450</v>
      </c>
      <c r="J153" s="162">
        <v>450</v>
      </c>
      <c r="K153" s="162">
        <v>400</v>
      </c>
      <c r="L153" s="162">
        <v>400</v>
      </c>
      <c r="M153" s="162">
        <v>450</v>
      </c>
      <c r="N153" s="162">
        <v>400</v>
      </c>
      <c r="O153" s="162">
        <v>400</v>
      </c>
      <c r="P153" s="162">
        <v>400</v>
      </c>
      <c r="Q153" s="162">
        <v>400</v>
      </c>
      <c r="R153" s="162">
        <v>450</v>
      </c>
      <c r="S153" s="162">
        <v>450</v>
      </c>
      <c r="T153" s="157">
        <f t="shared" si="10"/>
        <v>5050</v>
      </c>
      <c r="U153" s="410">
        <f>T154/T153</f>
        <v>0.97386138613861384</v>
      </c>
      <c r="V153" s="1"/>
      <c r="W153" s="30"/>
      <c r="X153" s="1"/>
    </row>
    <row r="154" spans="1:24" ht="48.75" customHeight="1" x14ac:dyDescent="0.25">
      <c r="A154" s="24"/>
      <c r="B154" s="267"/>
      <c r="C154" s="733"/>
      <c r="D154" s="734"/>
      <c r="E154" s="735"/>
      <c r="F154" s="736"/>
      <c r="G154" s="51" t="s">
        <v>39</v>
      </c>
      <c r="H154" s="163">
        <v>455</v>
      </c>
      <c r="I154" s="163">
        <v>456</v>
      </c>
      <c r="J154" s="163">
        <v>475</v>
      </c>
      <c r="K154" s="163">
        <v>319</v>
      </c>
      <c r="L154" s="163">
        <v>353</v>
      </c>
      <c r="M154" s="163">
        <v>459</v>
      </c>
      <c r="N154" s="163">
        <v>436</v>
      </c>
      <c r="O154" s="163">
        <v>386</v>
      </c>
      <c r="P154" s="163">
        <v>356</v>
      </c>
      <c r="Q154" s="163">
        <v>393</v>
      </c>
      <c r="R154" s="163">
        <v>420</v>
      </c>
      <c r="S154" s="163">
        <v>410</v>
      </c>
      <c r="T154" s="159">
        <f t="shared" si="10"/>
        <v>4918</v>
      </c>
      <c r="U154" s="411"/>
      <c r="V154" s="1"/>
      <c r="W154" s="30"/>
      <c r="X154" s="1"/>
    </row>
    <row r="155" spans="1:24" ht="48.75" customHeight="1" x14ac:dyDescent="0.25">
      <c r="A155" s="24"/>
      <c r="B155" s="267"/>
      <c r="C155" s="730" t="s">
        <v>247</v>
      </c>
      <c r="D155" s="731"/>
      <c r="E155" s="732"/>
      <c r="F155" s="736"/>
      <c r="G155" s="50" t="s">
        <v>38</v>
      </c>
      <c r="H155" s="162">
        <v>55</v>
      </c>
      <c r="I155" s="162">
        <v>55</v>
      </c>
      <c r="J155" s="162">
        <v>55</v>
      </c>
      <c r="K155" s="162">
        <v>55</v>
      </c>
      <c r="L155" s="162">
        <v>55</v>
      </c>
      <c r="M155" s="162">
        <v>55</v>
      </c>
      <c r="N155" s="162">
        <v>55</v>
      </c>
      <c r="O155" s="162">
        <v>55</v>
      </c>
      <c r="P155" s="162">
        <v>55</v>
      </c>
      <c r="Q155" s="162">
        <v>55</v>
      </c>
      <c r="R155" s="162">
        <v>55</v>
      </c>
      <c r="S155" s="162">
        <v>55</v>
      </c>
      <c r="T155" s="157">
        <f t="shared" si="10"/>
        <v>660</v>
      </c>
      <c r="U155" s="410">
        <f>T156/T155</f>
        <v>1.0181818181818181</v>
      </c>
      <c r="V155" s="1"/>
      <c r="W155" s="30"/>
      <c r="X155" s="1"/>
    </row>
    <row r="156" spans="1:24" ht="48.75" customHeight="1" x14ac:dyDescent="0.25">
      <c r="A156" s="24"/>
      <c r="B156" s="267"/>
      <c r="C156" s="733"/>
      <c r="D156" s="734"/>
      <c r="E156" s="735"/>
      <c r="F156" s="736"/>
      <c r="G156" s="51" t="s">
        <v>39</v>
      </c>
      <c r="H156" s="163">
        <v>56</v>
      </c>
      <c r="I156" s="163">
        <v>56</v>
      </c>
      <c r="J156" s="163">
        <v>56</v>
      </c>
      <c r="K156" s="163">
        <v>56</v>
      </c>
      <c r="L156" s="163">
        <v>56</v>
      </c>
      <c r="M156" s="163">
        <v>56</v>
      </c>
      <c r="N156" s="163">
        <v>56</v>
      </c>
      <c r="O156" s="163">
        <v>56</v>
      </c>
      <c r="P156" s="163">
        <v>56</v>
      </c>
      <c r="Q156" s="163">
        <v>56</v>
      </c>
      <c r="R156" s="163">
        <v>56</v>
      </c>
      <c r="S156" s="163">
        <v>56</v>
      </c>
      <c r="T156" s="159">
        <f t="shared" si="10"/>
        <v>672</v>
      </c>
      <c r="U156" s="411"/>
      <c r="V156" s="1"/>
      <c r="W156" s="30"/>
      <c r="X156" s="1"/>
    </row>
    <row r="157" spans="1:24" ht="48.75" customHeight="1" x14ac:dyDescent="0.25">
      <c r="A157" s="24"/>
      <c r="B157" s="267"/>
      <c r="C157" s="730" t="s">
        <v>367</v>
      </c>
      <c r="D157" s="731"/>
      <c r="E157" s="732"/>
      <c r="F157" s="736"/>
      <c r="G157" s="50" t="s">
        <v>38</v>
      </c>
      <c r="H157" s="50">
        <v>1</v>
      </c>
      <c r="I157" s="50">
        <v>1</v>
      </c>
      <c r="J157" s="50">
        <v>1</v>
      </c>
      <c r="K157" s="50">
        <v>1</v>
      </c>
      <c r="L157" s="50">
        <v>1</v>
      </c>
      <c r="M157" s="50">
        <v>1</v>
      </c>
      <c r="N157" s="50">
        <v>1</v>
      </c>
      <c r="O157" s="50">
        <v>1</v>
      </c>
      <c r="P157" s="50">
        <v>1</v>
      </c>
      <c r="Q157" s="50">
        <v>1</v>
      </c>
      <c r="R157" s="50">
        <v>1</v>
      </c>
      <c r="S157" s="50">
        <v>1</v>
      </c>
      <c r="T157" s="157">
        <f t="shared" si="10"/>
        <v>12</v>
      </c>
      <c r="U157" s="410">
        <f>T158/T157</f>
        <v>1</v>
      </c>
      <c r="V157" s="1"/>
      <c r="W157" s="30"/>
      <c r="X157" s="1"/>
    </row>
    <row r="158" spans="1:24" ht="48.75" customHeight="1" x14ac:dyDescent="0.25">
      <c r="A158" s="24"/>
      <c r="B158" s="267"/>
      <c r="C158" s="733"/>
      <c r="D158" s="734"/>
      <c r="E158" s="735"/>
      <c r="F158" s="736"/>
      <c r="G158" s="51" t="s">
        <v>39</v>
      </c>
      <c r="H158" s="163">
        <v>1</v>
      </c>
      <c r="I158" s="163">
        <v>1</v>
      </c>
      <c r="J158" s="163">
        <v>1</v>
      </c>
      <c r="K158" s="163">
        <v>1</v>
      </c>
      <c r="L158" s="163">
        <v>1</v>
      </c>
      <c r="M158" s="163">
        <v>1</v>
      </c>
      <c r="N158" s="163">
        <v>1</v>
      </c>
      <c r="O158" s="163">
        <v>1</v>
      </c>
      <c r="P158" s="163">
        <v>1</v>
      </c>
      <c r="Q158" s="163">
        <v>1</v>
      </c>
      <c r="R158" s="163">
        <v>1</v>
      </c>
      <c r="S158" s="163">
        <v>1</v>
      </c>
      <c r="T158" s="159">
        <f t="shared" si="10"/>
        <v>12</v>
      </c>
      <c r="U158" s="411"/>
      <c r="V158" s="1"/>
      <c r="W158" s="30"/>
      <c r="X158" s="1"/>
    </row>
    <row r="159" spans="1:24" ht="48.75" customHeight="1" x14ac:dyDescent="0.25">
      <c r="A159" s="24"/>
      <c r="B159" s="267"/>
      <c r="C159" s="730" t="s">
        <v>368</v>
      </c>
      <c r="D159" s="731"/>
      <c r="E159" s="732"/>
      <c r="F159" s="736"/>
      <c r="G159" s="50" t="s">
        <v>38</v>
      </c>
      <c r="H159" s="162"/>
      <c r="I159" s="162"/>
      <c r="J159" s="162">
        <v>1</v>
      </c>
      <c r="K159" s="162"/>
      <c r="L159" s="162"/>
      <c r="M159" s="162">
        <v>1</v>
      </c>
      <c r="N159" s="162"/>
      <c r="O159" s="162"/>
      <c r="P159" s="162">
        <v>1</v>
      </c>
      <c r="Q159" s="162"/>
      <c r="R159" s="162"/>
      <c r="S159" s="162">
        <v>1</v>
      </c>
      <c r="T159" s="157">
        <f t="shared" si="10"/>
        <v>4</v>
      </c>
      <c r="U159" s="410">
        <f>T160/T159</f>
        <v>1</v>
      </c>
      <c r="V159" s="1"/>
      <c r="W159" s="30"/>
      <c r="X159" s="1"/>
    </row>
    <row r="160" spans="1:24" ht="48.75" customHeight="1" x14ac:dyDescent="0.25">
      <c r="A160" s="24"/>
      <c r="B160" s="267"/>
      <c r="C160" s="733"/>
      <c r="D160" s="734"/>
      <c r="E160" s="735"/>
      <c r="F160" s="736"/>
      <c r="G160" s="51" t="s">
        <v>39</v>
      </c>
      <c r="H160" s="163"/>
      <c r="I160" s="163"/>
      <c r="J160" s="163">
        <v>1</v>
      </c>
      <c r="K160" s="163"/>
      <c r="L160" s="163"/>
      <c r="M160" s="163">
        <v>1</v>
      </c>
      <c r="N160" s="163"/>
      <c r="O160" s="163"/>
      <c r="P160" s="163">
        <v>1</v>
      </c>
      <c r="Q160" s="163"/>
      <c r="R160" s="163"/>
      <c r="S160" s="163">
        <v>1</v>
      </c>
      <c r="T160" s="159">
        <f t="shared" si="10"/>
        <v>4</v>
      </c>
      <c r="U160" s="411"/>
      <c r="V160" s="1"/>
      <c r="W160" s="30"/>
      <c r="X160" s="1"/>
    </row>
    <row r="161" spans="1:25" ht="51.75" customHeight="1" x14ac:dyDescent="0.25">
      <c r="A161" s="24"/>
      <c r="B161" s="267"/>
      <c r="C161" s="738" t="s">
        <v>369</v>
      </c>
      <c r="D161" s="739"/>
      <c r="E161" s="740"/>
      <c r="F161" s="744"/>
      <c r="G161" s="50" t="s">
        <v>38</v>
      </c>
      <c r="H161" s="162">
        <v>15</v>
      </c>
      <c r="I161" s="162">
        <v>12</v>
      </c>
      <c r="J161" s="162">
        <v>14</v>
      </c>
      <c r="K161" s="162">
        <v>14</v>
      </c>
      <c r="L161" s="162">
        <v>13</v>
      </c>
      <c r="M161" s="162">
        <v>14</v>
      </c>
      <c r="N161" s="162">
        <v>15</v>
      </c>
      <c r="O161" s="162">
        <v>12</v>
      </c>
      <c r="P161" s="162">
        <v>14</v>
      </c>
      <c r="Q161" s="162">
        <v>14</v>
      </c>
      <c r="R161" s="162">
        <v>12</v>
      </c>
      <c r="S161" s="162">
        <v>16</v>
      </c>
      <c r="T161" s="157">
        <f t="shared" si="10"/>
        <v>165</v>
      </c>
      <c r="U161" s="410">
        <f>T162/T161</f>
        <v>0.98787878787878791</v>
      </c>
      <c r="V161" s="1"/>
      <c r="W161" s="30"/>
      <c r="X161" s="1"/>
    </row>
    <row r="162" spans="1:25" ht="51.75" customHeight="1" x14ac:dyDescent="0.25">
      <c r="A162" s="24"/>
      <c r="B162" s="267"/>
      <c r="C162" s="741"/>
      <c r="D162" s="742"/>
      <c r="E162" s="743"/>
      <c r="F162" s="745"/>
      <c r="G162" s="51" t="s">
        <v>39</v>
      </c>
      <c r="H162" s="163">
        <v>18</v>
      </c>
      <c r="I162" s="163">
        <v>12</v>
      </c>
      <c r="J162" s="163">
        <v>14</v>
      </c>
      <c r="K162" s="163">
        <v>12</v>
      </c>
      <c r="L162" s="163">
        <v>10</v>
      </c>
      <c r="M162" s="163">
        <v>14</v>
      </c>
      <c r="N162" s="163">
        <v>15</v>
      </c>
      <c r="O162" s="163">
        <v>12</v>
      </c>
      <c r="P162" s="163">
        <v>14</v>
      </c>
      <c r="Q162" s="163">
        <v>14</v>
      </c>
      <c r="R162" s="163">
        <v>12</v>
      </c>
      <c r="S162" s="163">
        <v>16</v>
      </c>
      <c r="T162" s="159">
        <f t="shared" si="10"/>
        <v>163</v>
      </c>
      <c r="U162" s="411"/>
      <c r="V162" s="1"/>
      <c r="W162" s="30"/>
      <c r="X162" s="1"/>
    </row>
    <row r="163" spans="1:25" ht="51.75" customHeight="1" x14ac:dyDescent="0.25">
      <c r="A163" s="24"/>
      <c r="B163" s="267"/>
      <c r="C163" s="746" t="s">
        <v>366</v>
      </c>
      <c r="D163" s="747"/>
      <c r="E163" s="748"/>
      <c r="F163" s="752"/>
      <c r="G163" s="50" t="s">
        <v>38</v>
      </c>
      <c r="H163" s="162">
        <v>16</v>
      </c>
      <c r="I163" s="162">
        <v>9</v>
      </c>
      <c r="J163" s="162">
        <v>14</v>
      </c>
      <c r="K163" s="162">
        <v>9</v>
      </c>
      <c r="L163" s="162">
        <v>9</v>
      </c>
      <c r="M163" s="162">
        <v>14</v>
      </c>
      <c r="N163" s="162">
        <v>9</v>
      </c>
      <c r="O163" s="162">
        <v>9</v>
      </c>
      <c r="P163" s="162">
        <v>14</v>
      </c>
      <c r="Q163" s="162">
        <v>9</v>
      </c>
      <c r="R163" s="162">
        <v>9</v>
      </c>
      <c r="S163" s="162">
        <v>14</v>
      </c>
      <c r="T163" s="157">
        <f t="shared" si="10"/>
        <v>135</v>
      </c>
      <c r="U163" s="410">
        <f>T164/T163</f>
        <v>1</v>
      </c>
      <c r="W163" s="29"/>
    </row>
    <row r="164" spans="1:25" ht="51.75" customHeight="1" x14ac:dyDescent="0.25">
      <c r="A164" s="24"/>
      <c r="B164" s="267"/>
      <c r="C164" s="749"/>
      <c r="D164" s="750"/>
      <c r="E164" s="751"/>
      <c r="F164" s="752"/>
      <c r="G164" s="51" t="s">
        <v>39</v>
      </c>
      <c r="H164" s="163">
        <v>16</v>
      </c>
      <c r="I164" s="163">
        <v>9</v>
      </c>
      <c r="J164" s="163">
        <v>14</v>
      </c>
      <c r="K164" s="163">
        <v>9</v>
      </c>
      <c r="L164" s="163">
        <v>9</v>
      </c>
      <c r="M164" s="163">
        <v>14</v>
      </c>
      <c r="N164" s="163">
        <v>9</v>
      </c>
      <c r="O164" s="163">
        <v>9</v>
      </c>
      <c r="P164" s="163">
        <v>14</v>
      </c>
      <c r="Q164" s="163">
        <v>9</v>
      </c>
      <c r="R164" s="163">
        <v>9</v>
      </c>
      <c r="S164" s="163">
        <v>14</v>
      </c>
      <c r="T164" s="159">
        <f t="shared" si="10"/>
        <v>135</v>
      </c>
      <c r="U164" s="411"/>
      <c r="V164" s="1"/>
      <c r="W164" s="30"/>
      <c r="X164" s="1"/>
    </row>
    <row r="165" spans="1:25" ht="51.75" customHeight="1" x14ac:dyDescent="0.25">
      <c r="A165" s="24"/>
      <c r="B165" s="267"/>
      <c r="C165" s="746" t="s">
        <v>370</v>
      </c>
      <c r="D165" s="747"/>
      <c r="E165" s="748"/>
      <c r="F165" s="736"/>
      <c r="G165" s="50" t="s">
        <v>38</v>
      </c>
      <c r="H165" s="162"/>
      <c r="I165" s="162"/>
      <c r="J165" s="162">
        <v>1</v>
      </c>
      <c r="K165" s="162"/>
      <c r="L165" s="162"/>
      <c r="M165" s="162">
        <v>1</v>
      </c>
      <c r="N165" s="162"/>
      <c r="O165" s="162"/>
      <c r="P165" s="162">
        <v>1</v>
      </c>
      <c r="Q165" s="162"/>
      <c r="R165" s="162"/>
      <c r="S165" s="162">
        <v>1</v>
      </c>
      <c r="T165" s="157">
        <f t="shared" si="10"/>
        <v>4</v>
      </c>
      <c r="U165" s="410">
        <f>T166/T165</f>
        <v>1</v>
      </c>
      <c r="W165" s="29"/>
    </row>
    <row r="166" spans="1:25" ht="51.75" customHeight="1" x14ac:dyDescent="0.25">
      <c r="A166" s="24"/>
      <c r="B166" s="267"/>
      <c r="C166" s="749"/>
      <c r="D166" s="750"/>
      <c r="E166" s="751"/>
      <c r="F166" s="736"/>
      <c r="G166" s="51" t="s">
        <v>39</v>
      </c>
      <c r="H166" s="163"/>
      <c r="I166" s="163"/>
      <c r="J166" s="163">
        <v>1</v>
      </c>
      <c r="K166" s="163"/>
      <c r="L166" s="163"/>
      <c r="M166" s="163">
        <v>1</v>
      </c>
      <c r="N166" s="163"/>
      <c r="O166" s="163"/>
      <c r="P166" s="163">
        <v>1</v>
      </c>
      <c r="Q166" s="163"/>
      <c r="R166" s="163"/>
      <c r="S166" s="163">
        <v>1</v>
      </c>
      <c r="T166" s="159">
        <f t="shared" si="10"/>
        <v>4</v>
      </c>
      <c r="U166" s="411"/>
      <c r="V166" s="1"/>
      <c r="W166" s="30"/>
      <c r="X166" s="1"/>
      <c r="Y166" s="1"/>
    </row>
    <row r="167" spans="1:25" ht="51.75" customHeight="1" x14ac:dyDescent="0.25">
      <c r="A167" s="24"/>
      <c r="B167" s="267"/>
      <c r="C167" s="746" t="s">
        <v>371</v>
      </c>
      <c r="D167" s="747"/>
      <c r="E167" s="748"/>
      <c r="F167" s="736"/>
      <c r="G167" s="50" t="s">
        <v>38</v>
      </c>
      <c r="H167" s="162">
        <v>2</v>
      </c>
      <c r="I167" s="162">
        <v>2</v>
      </c>
      <c r="J167" s="162">
        <v>2</v>
      </c>
      <c r="K167" s="162">
        <v>2</v>
      </c>
      <c r="L167" s="162">
        <v>2</v>
      </c>
      <c r="M167" s="162">
        <v>2</v>
      </c>
      <c r="N167" s="162">
        <v>2</v>
      </c>
      <c r="O167" s="162">
        <v>2</v>
      </c>
      <c r="P167" s="162">
        <v>2</v>
      </c>
      <c r="Q167" s="162">
        <v>2</v>
      </c>
      <c r="R167" s="162">
        <v>2</v>
      </c>
      <c r="S167" s="162">
        <v>2</v>
      </c>
      <c r="T167" s="157">
        <f t="shared" si="10"/>
        <v>24</v>
      </c>
      <c r="U167" s="410">
        <f>T168/T167</f>
        <v>1</v>
      </c>
      <c r="W167" s="29"/>
    </row>
    <row r="168" spans="1:25" ht="51.75" customHeight="1" x14ac:dyDescent="0.25">
      <c r="A168" s="24"/>
      <c r="B168" s="267"/>
      <c r="C168" s="749"/>
      <c r="D168" s="750"/>
      <c r="E168" s="751"/>
      <c r="F168" s="736"/>
      <c r="G168" s="51" t="s">
        <v>39</v>
      </c>
      <c r="H168" s="163">
        <v>2</v>
      </c>
      <c r="I168" s="163">
        <v>2</v>
      </c>
      <c r="J168" s="163">
        <v>2</v>
      </c>
      <c r="K168" s="163">
        <v>2</v>
      </c>
      <c r="L168" s="163">
        <v>2</v>
      </c>
      <c r="M168" s="163">
        <v>2</v>
      </c>
      <c r="N168" s="163">
        <v>2</v>
      </c>
      <c r="O168" s="163">
        <v>2</v>
      </c>
      <c r="P168" s="163">
        <v>2</v>
      </c>
      <c r="Q168" s="163">
        <v>2</v>
      </c>
      <c r="R168" s="163">
        <v>2</v>
      </c>
      <c r="S168" s="163">
        <v>2</v>
      </c>
      <c r="T168" s="159">
        <f t="shared" si="10"/>
        <v>24</v>
      </c>
      <c r="U168" s="411"/>
      <c r="V168" s="1"/>
      <c r="W168" s="30"/>
      <c r="X168" s="1"/>
    </row>
    <row r="169" spans="1:25" ht="51.75" customHeight="1" x14ac:dyDescent="0.25">
      <c r="A169" s="24"/>
      <c r="B169" s="267"/>
      <c r="C169" s="753" t="s">
        <v>372</v>
      </c>
      <c r="D169" s="754"/>
      <c r="E169" s="755"/>
      <c r="F169" s="744"/>
      <c r="G169" s="50" t="s">
        <v>38</v>
      </c>
      <c r="H169" s="162">
        <v>500</v>
      </c>
      <c r="I169" s="162">
        <v>500</v>
      </c>
      <c r="J169" s="162">
        <v>500</v>
      </c>
      <c r="K169" s="162">
        <v>200</v>
      </c>
      <c r="L169" s="162">
        <v>200</v>
      </c>
      <c r="M169" s="162">
        <v>200</v>
      </c>
      <c r="N169" s="162">
        <v>300</v>
      </c>
      <c r="O169" s="162">
        <v>300</v>
      </c>
      <c r="P169" s="162">
        <v>300</v>
      </c>
      <c r="Q169" s="162">
        <v>300</v>
      </c>
      <c r="R169" s="162">
        <v>400</v>
      </c>
      <c r="S169" s="162">
        <v>500</v>
      </c>
      <c r="T169" s="157">
        <f t="shared" si="10"/>
        <v>4200</v>
      </c>
      <c r="U169" s="410">
        <f>T170/T169</f>
        <v>0.9592857142857143</v>
      </c>
      <c r="V169" s="1"/>
      <c r="W169" s="30"/>
      <c r="X169" s="1"/>
    </row>
    <row r="170" spans="1:25" ht="51.75" customHeight="1" x14ac:dyDescent="0.25">
      <c r="A170" s="24"/>
      <c r="B170" s="267"/>
      <c r="C170" s="753"/>
      <c r="D170" s="754"/>
      <c r="E170" s="755"/>
      <c r="F170" s="745"/>
      <c r="G170" s="51" t="s">
        <v>39</v>
      </c>
      <c r="H170" s="163">
        <v>562</v>
      </c>
      <c r="I170" s="163">
        <v>532</v>
      </c>
      <c r="J170" s="163">
        <v>429</v>
      </c>
      <c r="K170" s="163">
        <v>158</v>
      </c>
      <c r="L170" s="163">
        <v>256</v>
      </c>
      <c r="M170" s="163">
        <v>156</v>
      </c>
      <c r="N170" s="163">
        <v>314</v>
      </c>
      <c r="O170" s="163">
        <v>245</v>
      </c>
      <c r="P170" s="163">
        <v>428</v>
      </c>
      <c r="Q170" s="163">
        <v>285</v>
      </c>
      <c r="R170" s="163">
        <v>359</v>
      </c>
      <c r="S170" s="163">
        <v>305</v>
      </c>
      <c r="T170" s="159">
        <f t="shared" si="10"/>
        <v>4029</v>
      </c>
      <c r="U170" s="411"/>
      <c r="V170" s="1"/>
      <c r="W170" s="30"/>
      <c r="X170" s="1"/>
    </row>
    <row r="171" spans="1:25" ht="51.75" customHeight="1" x14ac:dyDescent="0.25">
      <c r="A171" s="24"/>
      <c r="B171" s="267"/>
      <c r="C171" s="753" t="s">
        <v>373</v>
      </c>
      <c r="D171" s="754"/>
      <c r="E171" s="754"/>
      <c r="F171" s="726"/>
      <c r="G171" s="50" t="s">
        <v>38</v>
      </c>
      <c r="H171" s="162">
        <v>10</v>
      </c>
      <c r="I171" s="162">
        <v>10</v>
      </c>
      <c r="J171" s="162">
        <v>10</v>
      </c>
      <c r="K171" s="162">
        <v>10</v>
      </c>
      <c r="L171" s="162">
        <v>10</v>
      </c>
      <c r="M171" s="162">
        <v>10</v>
      </c>
      <c r="N171" s="162">
        <v>3</v>
      </c>
      <c r="O171" s="162">
        <v>3</v>
      </c>
      <c r="P171" s="162">
        <v>3</v>
      </c>
      <c r="Q171" s="162">
        <v>3</v>
      </c>
      <c r="R171" s="162">
        <v>3</v>
      </c>
      <c r="S171" s="162">
        <v>3</v>
      </c>
      <c r="T171" s="157">
        <f t="shared" si="10"/>
        <v>78</v>
      </c>
      <c r="U171" s="410">
        <f>T172/T171</f>
        <v>0.82051282051282048</v>
      </c>
      <c r="V171" s="1"/>
      <c r="W171" s="30"/>
      <c r="X171" s="1"/>
    </row>
    <row r="172" spans="1:25" ht="51.75" customHeight="1" x14ac:dyDescent="0.25">
      <c r="A172" s="24"/>
      <c r="B172" s="267"/>
      <c r="C172" s="712"/>
      <c r="D172" s="713"/>
      <c r="E172" s="713"/>
      <c r="F172" s="707"/>
      <c r="G172" s="51" t="s">
        <v>39</v>
      </c>
      <c r="H172" s="163">
        <v>4</v>
      </c>
      <c r="I172" s="163">
        <v>13</v>
      </c>
      <c r="J172" s="163">
        <v>13</v>
      </c>
      <c r="K172" s="163">
        <v>7</v>
      </c>
      <c r="L172" s="163">
        <v>7</v>
      </c>
      <c r="M172" s="163">
        <v>7</v>
      </c>
      <c r="N172" s="163">
        <v>4</v>
      </c>
      <c r="O172" s="163">
        <v>1</v>
      </c>
      <c r="P172" s="163">
        <v>1</v>
      </c>
      <c r="Q172" s="163">
        <v>2</v>
      </c>
      <c r="R172" s="163">
        <v>2</v>
      </c>
      <c r="S172" s="163">
        <v>3</v>
      </c>
      <c r="T172" s="159">
        <f t="shared" si="10"/>
        <v>64</v>
      </c>
      <c r="U172" s="411"/>
      <c r="V172" s="1"/>
      <c r="W172" s="30"/>
      <c r="X172" s="1"/>
    </row>
    <row r="173" spans="1:25" ht="51.75" customHeight="1" x14ac:dyDescent="0.25">
      <c r="A173" s="24"/>
      <c r="B173" s="267"/>
      <c r="C173" s="709" t="s">
        <v>248</v>
      </c>
      <c r="D173" s="710"/>
      <c r="E173" s="711"/>
      <c r="F173" s="727"/>
      <c r="G173" s="50" t="s">
        <v>38</v>
      </c>
      <c r="H173" s="162">
        <v>65</v>
      </c>
      <c r="I173" s="162">
        <v>65</v>
      </c>
      <c r="J173" s="162">
        <v>65</v>
      </c>
      <c r="K173" s="162">
        <v>65</v>
      </c>
      <c r="L173" s="162">
        <v>20</v>
      </c>
      <c r="M173" s="162">
        <v>20</v>
      </c>
      <c r="N173" s="162">
        <v>35</v>
      </c>
      <c r="O173" s="162">
        <v>35</v>
      </c>
      <c r="P173" s="162">
        <v>40</v>
      </c>
      <c r="Q173" s="162">
        <v>40</v>
      </c>
      <c r="R173" s="162">
        <v>40</v>
      </c>
      <c r="S173" s="162">
        <v>40</v>
      </c>
      <c r="T173" s="157">
        <f t="shared" si="10"/>
        <v>530</v>
      </c>
      <c r="U173" s="410">
        <f>T174/T173</f>
        <v>1.0547169811320756</v>
      </c>
      <c r="W173" s="29"/>
    </row>
    <row r="174" spans="1:25" ht="51.75" customHeight="1" x14ac:dyDescent="0.25">
      <c r="A174" s="24"/>
      <c r="B174" s="267"/>
      <c r="C174" s="712"/>
      <c r="D174" s="713"/>
      <c r="E174" s="714"/>
      <c r="F174" s="727"/>
      <c r="G174" s="51" t="s">
        <v>39</v>
      </c>
      <c r="H174" s="163">
        <v>46</v>
      </c>
      <c r="I174" s="163">
        <v>57</v>
      </c>
      <c r="J174" s="163">
        <v>72</v>
      </c>
      <c r="K174" s="163">
        <v>61</v>
      </c>
      <c r="L174" s="163">
        <v>9</v>
      </c>
      <c r="M174" s="163">
        <v>18</v>
      </c>
      <c r="N174" s="163">
        <v>47</v>
      </c>
      <c r="O174" s="163">
        <v>48</v>
      </c>
      <c r="P174" s="163">
        <v>62</v>
      </c>
      <c r="Q174" s="163">
        <v>33</v>
      </c>
      <c r="R174" s="163">
        <v>68</v>
      </c>
      <c r="S174" s="163">
        <v>38</v>
      </c>
      <c r="T174" s="159">
        <f t="shared" si="10"/>
        <v>559</v>
      </c>
      <c r="U174" s="411"/>
      <c r="V174" s="1"/>
      <c r="W174" s="30"/>
      <c r="X174" s="1"/>
    </row>
    <row r="175" spans="1:25" ht="51.75" customHeight="1" x14ac:dyDescent="0.25">
      <c r="A175" s="24"/>
      <c r="B175" s="267" t="s">
        <v>94</v>
      </c>
      <c r="C175" s="709" t="s">
        <v>374</v>
      </c>
      <c r="D175" s="710"/>
      <c r="E175" s="711"/>
      <c r="F175" s="728"/>
      <c r="G175" s="50" t="s">
        <v>38</v>
      </c>
      <c r="H175" s="162">
        <v>60</v>
      </c>
      <c r="I175" s="162">
        <v>60</v>
      </c>
      <c r="J175" s="162">
        <v>60</v>
      </c>
      <c r="K175" s="162">
        <v>60</v>
      </c>
      <c r="L175" s="162">
        <v>60</v>
      </c>
      <c r="M175" s="162">
        <v>60</v>
      </c>
      <c r="N175" s="162">
        <v>45</v>
      </c>
      <c r="O175" s="162">
        <v>45</v>
      </c>
      <c r="P175" s="162">
        <v>45</v>
      </c>
      <c r="Q175" s="162">
        <v>45</v>
      </c>
      <c r="R175" s="162">
        <v>45</v>
      </c>
      <c r="S175" s="162">
        <v>45</v>
      </c>
      <c r="T175" s="157">
        <f t="shared" si="10"/>
        <v>630</v>
      </c>
      <c r="U175" s="410">
        <f>T176/T175</f>
        <v>1.019047619047619</v>
      </c>
      <c r="V175" s="1"/>
      <c r="W175" s="30"/>
      <c r="X175" s="1"/>
    </row>
    <row r="176" spans="1:25" ht="51.75" customHeight="1" x14ac:dyDescent="0.25">
      <c r="A176" s="24"/>
      <c r="B176" s="267"/>
      <c r="C176" s="712"/>
      <c r="D176" s="713"/>
      <c r="E176" s="714"/>
      <c r="F176" s="729"/>
      <c r="G176" s="51" t="s">
        <v>39</v>
      </c>
      <c r="H176" s="163">
        <v>22</v>
      </c>
      <c r="I176" s="163">
        <v>104</v>
      </c>
      <c r="J176" s="163">
        <v>80</v>
      </c>
      <c r="K176" s="163">
        <v>27</v>
      </c>
      <c r="L176" s="163">
        <v>66</v>
      </c>
      <c r="M176" s="163">
        <v>70</v>
      </c>
      <c r="N176" s="163">
        <v>106</v>
      </c>
      <c r="O176" s="163">
        <v>32</v>
      </c>
      <c r="P176" s="163">
        <v>26</v>
      </c>
      <c r="Q176" s="163">
        <v>53</v>
      </c>
      <c r="R176" s="163">
        <v>35</v>
      </c>
      <c r="S176" s="163">
        <v>21</v>
      </c>
      <c r="T176" s="159">
        <f t="shared" si="10"/>
        <v>642</v>
      </c>
      <c r="U176" s="411"/>
      <c r="V176" s="1"/>
      <c r="W176" s="30"/>
      <c r="X176" s="1"/>
    </row>
    <row r="177" spans="1:24" ht="51.75" customHeight="1" x14ac:dyDescent="0.25">
      <c r="A177" s="24"/>
      <c r="B177" s="267"/>
      <c r="C177" s="709" t="s">
        <v>375</v>
      </c>
      <c r="D177" s="710"/>
      <c r="E177" s="711"/>
      <c r="F177" s="728"/>
      <c r="G177" s="50" t="s">
        <v>38</v>
      </c>
      <c r="H177" s="162"/>
      <c r="I177" s="162"/>
      <c r="J177" s="162">
        <v>1</v>
      </c>
      <c r="K177" s="162"/>
      <c r="L177" s="162"/>
      <c r="M177" s="162">
        <v>1</v>
      </c>
      <c r="N177" s="162"/>
      <c r="O177" s="162"/>
      <c r="P177" s="162">
        <v>1</v>
      </c>
      <c r="Q177" s="162"/>
      <c r="R177" s="162"/>
      <c r="S177" s="162">
        <v>1</v>
      </c>
      <c r="T177" s="157">
        <f t="shared" si="10"/>
        <v>4</v>
      </c>
      <c r="U177" s="410">
        <f>T178/T177</f>
        <v>1</v>
      </c>
      <c r="V177" s="1"/>
      <c r="W177" s="30"/>
      <c r="X177" s="1"/>
    </row>
    <row r="178" spans="1:24" ht="51.75" customHeight="1" x14ac:dyDescent="0.25">
      <c r="A178" s="24"/>
      <c r="B178" s="267"/>
      <c r="C178" s="712"/>
      <c r="D178" s="713"/>
      <c r="E178" s="714"/>
      <c r="F178" s="729"/>
      <c r="G178" s="51" t="s">
        <v>39</v>
      </c>
      <c r="H178" s="163"/>
      <c r="I178" s="163"/>
      <c r="J178" s="163">
        <v>1</v>
      </c>
      <c r="K178" s="163"/>
      <c r="L178" s="163"/>
      <c r="M178" s="163">
        <v>1</v>
      </c>
      <c r="N178" s="163"/>
      <c r="O178" s="163"/>
      <c r="P178" s="163">
        <v>1</v>
      </c>
      <c r="Q178" s="163"/>
      <c r="R178" s="163"/>
      <c r="S178" s="163">
        <v>1</v>
      </c>
      <c r="T178" s="159">
        <f t="shared" si="10"/>
        <v>4</v>
      </c>
      <c r="U178" s="411"/>
      <c r="V178" s="1"/>
      <c r="W178" s="31"/>
      <c r="X178" s="1"/>
    </row>
    <row r="179" spans="1:24" ht="51.75" customHeight="1" x14ac:dyDescent="0.25">
      <c r="A179" s="24"/>
      <c r="B179" s="267"/>
      <c r="C179" s="709" t="s">
        <v>376</v>
      </c>
      <c r="D179" s="710"/>
      <c r="E179" s="711"/>
      <c r="F179" s="728"/>
      <c r="G179" s="50" t="s">
        <v>38</v>
      </c>
      <c r="H179" s="162"/>
      <c r="I179" s="162"/>
      <c r="J179" s="162"/>
      <c r="K179" s="162"/>
      <c r="L179" s="162"/>
      <c r="M179" s="162">
        <v>1</v>
      </c>
      <c r="N179" s="162"/>
      <c r="O179" s="162"/>
      <c r="P179" s="162"/>
      <c r="Q179" s="162"/>
      <c r="R179" s="162"/>
      <c r="S179" s="162">
        <v>1</v>
      </c>
      <c r="T179" s="157">
        <f t="shared" si="10"/>
        <v>2</v>
      </c>
      <c r="U179" s="410">
        <f>T180/T179</f>
        <v>1</v>
      </c>
      <c r="V179" s="1"/>
      <c r="W179" s="30"/>
      <c r="X179" s="1"/>
    </row>
    <row r="180" spans="1:24" ht="51.75" customHeight="1" x14ac:dyDescent="0.25">
      <c r="A180" s="24"/>
      <c r="B180" s="268"/>
      <c r="C180" s="712"/>
      <c r="D180" s="713"/>
      <c r="E180" s="714"/>
      <c r="F180" s="729"/>
      <c r="G180" s="51" t="s">
        <v>39</v>
      </c>
      <c r="H180" s="163"/>
      <c r="I180" s="163"/>
      <c r="J180" s="163"/>
      <c r="K180" s="163"/>
      <c r="L180" s="163"/>
      <c r="M180" s="163">
        <v>1</v>
      </c>
      <c r="N180" s="163"/>
      <c r="O180" s="52"/>
      <c r="P180" s="163"/>
      <c r="Q180" s="163"/>
      <c r="R180" s="163"/>
      <c r="S180" s="163">
        <v>1</v>
      </c>
      <c r="T180" s="159">
        <f t="shared" si="10"/>
        <v>2</v>
      </c>
      <c r="U180" s="411"/>
      <c r="V180" s="1"/>
      <c r="W180" s="30"/>
      <c r="X180" s="1"/>
    </row>
    <row r="181" spans="1:24" ht="18" customHeight="1" x14ac:dyDescent="0.25">
      <c r="A181" s="24"/>
      <c r="B181" s="365" t="s">
        <v>47</v>
      </c>
      <c r="C181" s="366"/>
      <c r="D181" s="367"/>
      <c r="E181" s="461" t="s">
        <v>48</v>
      </c>
      <c r="F181" s="461"/>
      <c r="G181" s="461"/>
      <c r="H181" s="461"/>
      <c r="I181" s="461"/>
      <c r="J181" s="461"/>
      <c r="K181" s="461"/>
      <c r="L181" s="461"/>
      <c r="M181" s="461"/>
      <c r="N181" s="461"/>
      <c r="O181" s="461"/>
      <c r="P181" s="461"/>
      <c r="Q181" s="461"/>
      <c r="R181" s="461"/>
      <c r="S181" s="461"/>
      <c r="T181" s="461"/>
      <c r="U181" s="461"/>
    </row>
    <row r="182" spans="1:24" ht="18" customHeight="1" x14ac:dyDescent="0.25">
      <c r="A182" s="24"/>
      <c r="B182" s="365" t="s">
        <v>49</v>
      </c>
      <c r="C182" s="366"/>
      <c r="D182" s="367"/>
      <c r="E182" s="463" t="s">
        <v>50</v>
      </c>
      <c r="F182" s="464"/>
      <c r="G182" s="464"/>
      <c r="H182" s="464"/>
      <c r="I182" s="464"/>
      <c r="J182" s="464"/>
      <c r="K182" s="464"/>
      <c r="L182" s="464"/>
      <c r="M182" s="464"/>
      <c r="N182" s="464"/>
      <c r="O182" s="464"/>
      <c r="P182" s="464"/>
      <c r="Q182" s="464"/>
      <c r="R182" s="464"/>
      <c r="S182" s="464"/>
      <c r="T182" s="464"/>
      <c r="U182" s="465"/>
    </row>
    <row r="183" spans="1:24" ht="18" customHeight="1" x14ac:dyDescent="0.25">
      <c r="A183" s="24"/>
      <c r="B183" s="365" t="s">
        <v>51</v>
      </c>
      <c r="C183" s="366"/>
      <c r="D183" s="367"/>
      <c r="E183" s="463" t="s">
        <v>52</v>
      </c>
      <c r="F183" s="464"/>
      <c r="G183" s="464"/>
      <c r="H183" s="464"/>
      <c r="I183" s="464"/>
      <c r="J183" s="464"/>
      <c r="K183" s="464"/>
      <c r="L183" s="464"/>
      <c r="M183" s="464"/>
      <c r="N183" s="464"/>
      <c r="O183" s="464"/>
      <c r="P183" s="464"/>
      <c r="Q183" s="464"/>
      <c r="R183" s="464"/>
      <c r="S183" s="464"/>
      <c r="T183" s="464"/>
      <c r="U183" s="465"/>
    </row>
    <row r="184" spans="1:24" ht="41.25" customHeight="1" x14ac:dyDescent="0.25">
      <c r="A184" s="24"/>
      <c r="B184" s="365" t="s">
        <v>53</v>
      </c>
      <c r="C184" s="366"/>
      <c r="D184" s="367"/>
      <c r="E184" s="463" t="s">
        <v>54</v>
      </c>
      <c r="F184" s="464"/>
      <c r="G184" s="464"/>
      <c r="H184" s="464"/>
      <c r="I184" s="464"/>
      <c r="J184" s="464"/>
      <c r="K184" s="464"/>
      <c r="L184" s="464"/>
      <c r="M184" s="464"/>
      <c r="N184" s="464"/>
      <c r="O184" s="464"/>
      <c r="P184" s="464"/>
      <c r="Q184" s="464"/>
      <c r="R184" s="464"/>
      <c r="S184" s="464"/>
      <c r="T184" s="464"/>
      <c r="U184" s="465"/>
    </row>
    <row r="185" spans="1:24" ht="41.25" customHeight="1" x14ac:dyDescent="0.25">
      <c r="A185" s="24"/>
      <c r="B185" s="282" t="s">
        <v>242</v>
      </c>
      <c r="C185" s="282"/>
      <c r="D185" s="282"/>
      <c r="E185" s="542">
        <v>90453133.810000002</v>
      </c>
      <c r="F185" s="543"/>
      <c r="G185" s="543"/>
      <c r="H185" s="543"/>
      <c r="I185" s="543"/>
      <c r="J185" s="543"/>
      <c r="K185" s="543"/>
      <c r="L185" s="543"/>
      <c r="M185" s="543"/>
      <c r="N185" s="543"/>
      <c r="O185" s="543"/>
      <c r="P185" s="543"/>
      <c r="Q185" s="543"/>
      <c r="R185" s="543"/>
      <c r="S185" s="543"/>
      <c r="T185" s="543"/>
      <c r="U185" s="544"/>
    </row>
    <row r="186" spans="1:24" ht="33.75" customHeight="1" x14ac:dyDescent="0.25">
      <c r="A186" s="24"/>
      <c r="B186" s="282" t="s">
        <v>243</v>
      </c>
      <c r="C186" s="282"/>
      <c r="D186" s="282"/>
      <c r="E186" s="542">
        <v>82116224.730000004</v>
      </c>
      <c r="F186" s="543"/>
      <c r="G186" s="543"/>
      <c r="H186" s="543"/>
      <c r="I186" s="543"/>
      <c r="J186" s="543"/>
      <c r="K186" s="543"/>
      <c r="L186" s="543"/>
      <c r="M186" s="543"/>
      <c r="N186" s="543"/>
      <c r="O186" s="543"/>
      <c r="P186" s="543"/>
      <c r="Q186" s="543"/>
      <c r="R186" s="543"/>
      <c r="S186" s="543"/>
      <c r="T186" s="543"/>
      <c r="U186" s="544"/>
    </row>
    <row r="187" spans="1:24" ht="15.75" x14ac:dyDescent="0.25">
      <c r="A187" s="24"/>
      <c r="B187" s="460"/>
      <c r="C187" s="460"/>
      <c r="D187" s="460"/>
      <c r="E187" s="540"/>
      <c r="F187" s="540"/>
      <c r="G187" s="540"/>
      <c r="H187" s="540"/>
      <c r="I187" s="540"/>
      <c r="J187" s="540"/>
      <c r="K187" s="540"/>
      <c r="L187" s="540"/>
      <c r="M187" s="540"/>
      <c r="N187" s="540"/>
      <c r="O187" s="540"/>
      <c r="P187" s="540"/>
      <c r="Q187" s="540"/>
      <c r="R187" s="540"/>
      <c r="S187" s="540"/>
      <c r="T187" s="540"/>
      <c r="U187" s="540"/>
    </row>
    <row r="188" spans="1:24" ht="15.75" x14ac:dyDescent="0.25">
      <c r="A188" s="24"/>
      <c r="B188" s="460"/>
      <c r="C188" s="460"/>
      <c r="D188" s="460"/>
      <c r="E188" s="460"/>
      <c r="F188" s="460"/>
      <c r="G188" s="460"/>
      <c r="H188" s="460"/>
      <c r="I188" s="460"/>
      <c r="J188" s="460"/>
      <c r="K188" s="460"/>
      <c r="L188" s="460"/>
      <c r="M188" s="460"/>
      <c r="N188" s="460"/>
      <c r="O188" s="460"/>
      <c r="P188" s="460"/>
      <c r="Q188" s="460"/>
      <c r="R188" s="460"/>
      <c r="S188" s="460"/>
      <c r="T188" s="460"/>
      <c r="U188" s="460"/>
    </row>
    <row r="189" spans="1:24" ht="18" x14ac:dyDescent="0.25">
      <c r="A189" s="24"/>
      <c r="B189" s="536" t="s">
        <v>20</v>
      </c>
      <c r="C189" s="536"/>
      <c r="D189" s="536"/>
      <c r="E189" s="536"/>
      <c r="F189" s="536"/>
      <c r="G189" s="536"/>
      <c r="H189" s="536"/>
      <c r="I189" s="536"/>
      <c r="J189" s="536"/>
      <c r="K189" s="536"/>
      <c r="L189" s="536"/>
      <c r="M189" s="536"/>
      <c r="N189" s="536"/>
      <c r="O189" s="536"/>
      <c r="P189" s="536"/>
      <c r="Q189" s="536"/>
      <c r="R189" s="536"/>
      <c r="S189" s="536"/>
      <c r="T189" s="536"/>
      <c r="U189" s="536"/>
    </row>
    <row r="190" spans="1:24" ht="15.75" x14ac:dyDescent="0.25">
      <c r="A190" s="24"/>
      <c r="B190" s="282" t="s">
        <v>19</v>
      </c>
      <c r="C190" s="282"/>
      <c r="D190" s="282"/>
      <c r="E190" s="541" t="s">
        <v>27</v>
      </c>
      <c r="F190" s="541"/>
      <c r="G190" s="541"/>
      <c r="H190" s="541"/>
      <c r="I190" s="541"/>
      <c r="J190" s="541"/>
      <c r="K190" s="541"/>
      <c r="L190" s="541"/>
      <c r="M190" s="541"/>
      <c r="N190" s="541"/>
      <c r="O190" s="541"/>
      <c r="P190" s="541"/>
      <c r="Q190" s="541"/>
      <c r="R190" s="541"/>
      <c r="S190" s="541"/>
      <c r="T190" s="541"/>
      <c r="U190" s="541"/>
    </row>
    <row r="191" spans="1:24" ht="15.75" x14ac:dyDescent="0.25">
      <c r="A191" s="24"/>
      <c r="B191" s="282" t="s">
        <v>18</v>
      </c>
      <c r="C191" s="282"/>
      <c r="D191" s="282"/>
      <c r="E191" s="541" t="s">
        <v>26</v>
      </c>
      <c r="F191" s="541"/>
      <c r="G191" s="541"/>
      <c r="H191" s="541"/>
      <c r="I191" s="541"/>
      <c r="J191" s="541"/>
      <c r="K191" s="541"/>
      <c r="L191" s="541"/>
      <c r="M191" s="541"/>
      <c r="N191" s="541"/>
      <c r="O191" s="541"/>
      <c r="P191" s="541"/>
      <c r="Q191" s="541"/>
      <c r="R191" s="541"/>
      <c r="S191" s="541"/>
      <c r="T191" s="541"/>
      <c r="U191" s="541"/>
    </row>
    <row r="192" spans="1:24" ht="15.75" x14ac:dyDescent="0.25">
      <c r="A192" s="24"/>
      <c r="B192" s="282" t="s">
        <v>17</v>
      </c>
      <c r="C192" s="282"/>
      <c r="D192" s="282"/>
      <c r="E192" s="541" t="s">
        <v>25</v>
      </c>
      <c r="F192" s="541"/>
      <c r="G192" s="541"/>
      <c r="H192" s="541"/>
      <c r="I192" s="541"/>
      <c r="J192" s="541"/>
      <c r="K192" s="541"/>
      <c r="L192" s="541"/>
      <c r="M192" s="541"/>
      <c r="N192" s="541"/>
      <c r="O192" s="541"/>
      <c r="P192" s="541"/>
      <c r="Q192" s="541"/>
      <c r="R192" s="541"/>
      <c r="S192" s="541"/>
      <c r="T192" s="541"/>
      <c r="U192" s="541"/>
    </row>
    <row r="193" spans="1:136" ht="15.75" x14ac:dyDescent="0.25">
      <c r="A193" s="24"/>
      <c r="B193" s="282" t="s">
        <v>16</v>
      </c>
      <c r="C193" s="282"/>
      <c r="D193" s="282"/>
      <c r="E193" s="533" t="s">
        <v>24</v>
      </c>
      <c r="F193" s="534"/>
      <c r="G193" s="534"/>
      <c r="H193" s="534"/>
      <c r="I193" s="534"/>
      <c r="J193" s="534"/>
      <c r="K193" s="534"/>
      <c r="L193" s="534"/>
      <c r="M193" s="534"/>
      <c r="N193" s="534"/>
      <c r="O193" s="534"/>
      <c r="P193" s="534"/>
      <c r="Q193" s="534"/>
      <c r="R193" s="534"/>
      <c r="S193" s="534"/>
      <c r="T193" s="534"/>
      <c r="U193" s="535"/>
    </row>
    <row r="194" spans="1:136" ht="15.75" x14ac:dyDescent="0.25">
      <c r="A194" s="24"/>
      <c r="B194" s="460"/>
      <c r="C194" s="460"/>
      <c r="D194" s="460"/>
      <c r="E194" s="460"/>
      <c r="F194" s="460"/>
      <c r="G194" s="460"/>
      <c r="H194" s="460"/>
      <c r="I194" s="460"/>
      <c r="J194" s="460"/>
      <c r="K194" s="460"/>
      <c r="L194" s="460"/>
      <c r="M194" s="460"/>
      <c r="N194" s="460"/>
      <c r="O194" s="460"/>
      <c r="P194" s="460"/>
      <c r="Q194" s="460"/>
      <c r="R194" s="460"/>
      <c r="S194" s="460"/>
      <c r="T194" s="460"/>
      <c r="U194" s="460"/>
    </row>
    <row r="195" spans="1:136" ht="18" x14ac:dyDescent="0.25">
      <c r="A195" s="24"/>
      <c r="B195" s="536" t="s">
        <v>55</v>
      </c>
      <c r="C195" s="536"/>
      <c r="D195" s="536"/>
      <c r="E195" s="536"/>
      <c r="F195" s="536"/>
      <c r="G195" s="536"/>
      <c r="H195" s="536"/>
      <c r="I195" s="536"/>
      <c r="J195" s="536"/>
      <c r="K195" s="536"/>
      <c r="L195" s="536"/>
      <c r="M195" s="536"/>
      <c r="N195" s="536"/>
      <c r="O195" s="536"/>
      <c r="P195" s="536"/>
      <c r="Q195" s="536"/>
      <c r="R195" s="536"/>
      <c r="S195" s="536"/>
      <c r="T195" s="536"/>
      <c r="U195" s="536"/>
    </row>
    <row r="196" spans="1:136" ht="31.5" customHeight="1" x14ac:dyDescent="0.25">
      <c r="A196" s="24"/>
      <c r="B196" s="537" t="s">
        <v>56</v>
      </c>
      <c r="C196" s="537"/>
      <c r="D196" s="537"/>
      <c r="E196" s="537"/>
      <c r="F196" s="537"/>
      <c r="G196" s="537"/>
      <c r="H196" s="537"/>
      <c r="I196" s="537"/>
      <c r="J196" s="537"/>
      <c r="K196" s="537"/>
      <c r="L196" s="537"/>
      <c r="M196" s="537"/>
      <c r="N196" s="537"/>
      <c r="O196" s="537"/>
      <c r="P196" s="537"/>
      <c r="Q196" s="537"/>
      <c r="R196" s="537"/>
      <c r="S196" s="537"/>
      <c r="T196" s="537"/>
      <c r="U196" s="537"/>
    </row>
    <row r="197" spans="1:136" ht="18" x14ac:dyDescent="0.25">
      <c r="A197" s="24"/>
      <c r="B197" s="536" t="s">
        <v>57</v>
      </c>
      <c r="C197" s="536"/>
      <c r="D197" s="536"/>
      <c r="E197" s="536"/>
      <c r="F197" s="536"/>
      <c r="G197" s="536"/>
      <c r="H197" s="536"/>
      <c r="I197" s="536"/>
      <c r="J197" s="536"/>
      <c r="K197" s="536"/>
      <c r="L197" s="536"/>
      <c r="M197" s="536"/>
      <c r="N197" s="536"/>
      <c r="O197" s="536"/>
      <c r="P197" s="536"/>
      <c r="Q197" s="536"/>
      <c r="R197" s="536"/>
      <c r="S197" s="536"/>
      <c r="T197" s="536"/>
      <c r="U197" s="536"/>
    </row>
    <row r="198" spans="1:136" ht="20.25" customHeight="1" x14ac:dyDescent="0.25">
      <c r="A198" s="24"/>
      <c r="B198" s="537" t="s">
        <v>44</v>
      </c>
      <c r="C198" s="537"/>
      <c r="D198" s="537"/>
      <c r="E198" s="537"/>
      <c r="F198" s="537"/>
      <c r="G198" s="537"/>
      <c r="H198" s="537"/>
      <c r="I198" s="537"/>
      <c r="J198" s="537"/>
      <c r="K198" s="537"/>
      <c r="L198" s="537"/>
      <c r="M198" s="537"/>
      <c r="N198" s="537"/>
      <c r="O198" s="537"/>
      <c r="P198" s="537"/>
      <c r="Q198" s="537"/>
      <c r="R198" s="537"/>
      <c r="S198" s="537"/>
      <c r="T198" s="537"/>
      <c r="U198" s="537"/>
    </row>
    <row r="199" spans="1:136" ht="51" customHeight="1" x14ac:dyDescent="0.25">
      <c r="A199" s="24"/>
      <c r="B199" s="538" t="s">
        <v>58</v>
      </c>
      <c r="C199" s="538"/>
      <c r="D199" s="538"/>
      <c r="E199" s="539" t="s">
        <v>41</v>
      </c>
      <c r="F199" s="539"/>
      <c r="G199" s="539"/>
      <c r="H199" s="539"/>
      <c r="I199" s="539"/>
      <c r="J199" s="539"/>
      <c r="K199" s="539"/>
      <c r="L199" s="539"/>
      <c r="M199" s="539"/>
      <c r="N199" s="539"/>
      <c r="O199" s="539"/>
      <c r="P199" s="539"/>
      <c r="Q199" s="539"/>
      <c r="R199" s="539"/>
      <c r="S199" s="539"/>
      <c r="T199" s="539"/>
      <c r="U199" s="539"/>
    </row>
    <row r="200" spans="1:136" x14ac:dyDescent="0.25">
      <c r="A200" s="24"/>
      <c r="B200" s="526"/>
      <c r="C200" s="526"/>
      <c r="D200" s="526"/>
      <c r="E200" s="526"/>
      <c r="F200" s="526"/>
      <c r="G200" s="526"/>
      <c r="H200" s="526"/>
      <c r="I200" s="526"/>
      <c r="J200" s="526"/>
      <c r="K200" s="526"/>
      <c r="L200" s="526"/>
      <c r="M200" s="526"/>
      <c r="N200" s="526"/>
      <c r="O200" s="526"/>
      <c r="P200" s="526"/>
      <c r="Q200" s="526"/>
      <c r="R200" s="526"/>
      <c r="S200" s="526"/>
      <c r="T200" s="526"/>
      <c r="U200" s="526"/>
    </row>
    <row r="201" spans="1:136" ht="15" customHeight="1" x14ac:dyDescent="0.25">
      <c r="A201" s="24"/>
      <c r="B201" s="388" t="s">
        <v>59</v>
      </c>
      <c r="C201" s="389"/>
      <c r="D201" s="389"/>
      <c r="E201" s="389"/>
      <c r="F201" s="389"/>
      <c r="G201" s="389"/>
      <c r="H201" s="389"/>
      <c r="I201" s="389"/>
      <c r="J201" s="389"/>
      <c r="K201" s="389"/>
      <c r="L201" s="389"/>
      <c r="M201" s="389"/>
      <c r="N201" s="389"/>
      <c r="O201" s="389"/>
      <c r="P201" s="389"/>
      <c r="Q201" s="389"/>
      <c r="R201" s="389"/>
      <c r="S201" s="389"/>
      <c r="T201" s="389"/>
      <c r="U201" s="390"/>
    </row>
    <row r="202" spans="1:136" ht="39" customHeight="1" x14ac:dyDescent="0.25">
      <c r="A202" s="24"/>
      <c r="B202" s="449" t="s">
        <v>60</v>
      </c>
      <c r="C202" s="450"/>
      <c r="D202" s="450"/>
      <c r="E202" s="450"/>
      <c r="F202" s="450"/>
      <c r="G202" s="450"/>
      <c r="H202" s="450"/>
      <c r="I202" s="450"/>
      <c r="J202" s="450"/>
      <c r="K202" s="450"/>
      <c r="L202" s="450"/>
      <c r="M202" s="450"/>
      <c r="N202" s="450"/>
      <c r="O202" s="450"/>
      <c r="P202" s="450"/>
      <c r="Q202" s="450"/>
      <c r="R202" s="450"/>
      <c r="S202" s="450"/>
      <c r="T202" s="450"/>
      <c r="U202" s="451"/>
    </row>
    <row r="203" spans="1:136" ht="27" customHeight="1" x14ac:dyDescent="0.25">
      <c r="A203" s="24"/>
      <c r="B203" s="53" t="s">
        <v>61</v>
      </c>
      <c r="C203" s="527" t="s">
        <v>62</v>
      </c>
      <c r="D203" s="528"/>
      <c r="E203" s="529"/>
      <c r="F203" s="53" t="s">
        <v>15</v>
      </c>
      <c r="G203" s="53" t="s">
        <v>63</v>
      </c>
      <c r="H203" s="527" t="s">
        <v>64</v>
      </c>
      <c r="I203" s="528"/>
      <c r="J203" s="528"/>
      <c r="K203" s="528"/>
      <c r="L203" s="528"/>
      <c r="M203" s="528"/>
      <c r="N203" s="529"/>
      <c r="O203" s="527" t="s">
        <v>65</v>
      </c>
      <c r="P203" s="528"/>
      <c r="Q203" s="528"/>
      <c r="R203" s="528"/>
      <c r="S203" s="529"/>
      <c r="T203" s="527" t="s">
        <v>66</v>
      </c>
      <c r="U203" s="529"/>
    </row>
    <row r="204" spans="1:136" ht="36" customHeight="1" x14ac:dyDescent="0.25">
      <c r="A204" s="24"/>
      <c r="B204" s="54" t="s">
        <v>67</v>
      </c>
      <c r="C204" s="530" t="s">
        <v>266</v>
      </c>
      <c r="D204" s="531"/>
      <c r="E204" s="532"/>
      <c r="F204" s="54" t="s">
        <v>267</v>
      </c>
      <c r="G204" s="54" t="s">
        <v>2</v>
      </c>
      <c r="H204" s="530" t="s">
        <v>131</v>
      </c>
      <c r="I204" s="531"/>
      <c r="J204" s="531"/>
      <c r="K204" s="531"/>
      <c r="L204" s="531"/>
      <c r="M204" s="531"/>
      <c r="N204" s="532"/>
      <c r="O204" s="530" t="s">
        <v>101</v>
      </c>
      <c r="P204" s="531"/>
      <c r="Q204" s="531"/>
      <c r="R204" s="531"/>
      <c r="S204" s="532"/>
      <c r="T204" s="339" t="s">
        <v>68</v>
      </c>
      <c r="U204" s="340"/>
    </row>
    <row r="205" spans="1:136" s="6" customFormat="1" ht="16.5" customHeight="1" x14ac:dyDescent="0.25">
      <c r="A205" s="24"/>
      <c r="B205" s="114" t="s">
        <v>38</v>
      </c>
      <c r="C205" s="126"/>
      <c r="D205" s="127"/>
      <c r="E205" s="128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</row>
    <row r="206" spans="1:136" ht="32.25" thickBot="1" x14ac:dyDescent="0.3">
      <c r="A206" s="24"/>
      <c r="B206" s="84" t="s">
        <v>69</v>
      </c>
      <c r="C206" s="514" t="s">
        <v>70</v>
      </c>
      <c r="D206" s="515"/>
      <c r="E206" s="516"/>
      <c r="F206" s="84" t="s">
        <v>15</v>
      </c>
      <c r="G206" s="84" t="s">
        <v>38</v>
      </c>
      <c r="H206" s="84" t="s">
        <v>14</v>
      </c>
      <c r="I206" s="84" t="s">
        <v>13</v>
      </c>
      <c r="J206" s="84" t="s">
        <v>12</v>
      </c>
      <c r="K206" s="84" t="s">
        <v>11</v>
      </c>
      <c r="L206" s="84" t="s">
        <v>10</v>
      </c>
      <c r="M206" s="84" t="s">
        <v>9</v>
      </c>
      <c r="N206" s="85" t="s">
        <v>8</v>
      </c>
      <c r="O206" s="84" t="s">
        <v>7</v>
      </c>
      <c r="P206" s="84" t="s">
        <v>6</v>
      </c>
      <c r="Q206" s="84" t="s">
        <v>71</v>
      </c>
      <c r="R206" s="84" t="s">
        <v>4</v>
      </c>
      <c r="S206" s="84" t="s">
        <v>3</v>
      </c>
      <c r="T206" s="84" t="s">
        <v>72</v>
      </c>
      <c r="U206" s="84" t="s">
        <v>73</v>
      </c>
    </row>
    <row r="207" spans="1:136" ht="27" customHeight="1" thickBot="1" x14ac:dyDescent="0.3">
      <c r="A207" s="24"/>
      <c r="B207" s="57" t="s">
        <v>74</v>
      </c>
      <c r="C207" s="517" t="s">
        <v>75</v>
      </c>
      <c r="D207" s="518"/>
      <c r="E207" s="519"/>
      <c r="F207" s="58" t="s">
        <v>267</v>
      </c>
      <c r="G207" s="164">
        <v>998590360.23000014</v>
      </c>
      <c r="H207" s="164">
        <v>119488980.82999995</v>
      </c>
      <c r="I207" s="164">
        <v>85844656.649999976</v>
      </c>
      <c r="J207" s="164">
        <v>82988359.440000027</v>
      </c>
      <c r="K207" s="164">
        <v>80611433.609999985</v>
      </c>
      <c r="L207" s="164">
        <v>78276026.210000023</v>
      </c>
      <c r="M207" s="164">
        <v>81833789.620000035</v>
      </c>
      <c r="N207" s="165">
        <v>81995670.800000012</v>
      </c>
      <c r="O207" s="164">
        <v>79483569.429999992</v>
      </c>
      <c r="P207" s="164">
        <v>77307476.680000067</v>
      </c>
      <c r="Q207" s="164">
        <v>77084162.23999995</v>
      </c>
      <c r="R207" s="164">
        <v>77294694.300000027</v>
      </c>
      <c r="S207" s="164">
        <v>76381540.420000061</v>
      </c>
      <c r="T207" s="166">
        <f>SUM(H207:S207)</f>
        <v>998590360.23000014</v>
      </c>
      <c r="U207" s="410">
        <f>T207/T208</f>
        <v>1.3181192044602255</v>
      </c>
    </row>
    <row r="208" spans="1:136" ht="27" customHeight="1" x14ac:dyDescent="0.25">
      <c r="A208" s="24"/>
      <c r="B208" s="59" t="s">
        <v>76</v>
      </c>
      <c r="C208" s="520" t="s">
        <v>77</v>
      </c>
      <c r="D208" s="521"/>
      <c r="E208" s="522"/>
      <c r="F208" s="59" t="s">
        <v>267</v>
      </c>
      <c r="G208" s="164">
        <v>757587293.20609999</v>
      </c>
      <c r="H208" s="164">
        <v>67408145.797000006</v>
      </c>
      <c r="I208" s="164">
        <v>64311547.093400009</v>
      </c>
      <c r="J208" s="164">
        <v>60255452.072700009</v>
      </c>
      <c r="K208" s="164">
        <v>64758255.144599997</v>
      </c>
      <c r="L208" s="164">
        <v>65060090.770500004</v>
      </c>
      <c r="M208" s="164">
        <v>62911126.717100009</v>
      </c>
      <c r="N208" s="165">
        <v>62258842.273000002</v>
      </c>
      <c r="O208" s="164">
        <v>65054741.401800007</v>
      </c>
      <c r="P208" s="164">
        <v>67059468.156800009</v>
      </c>
      <c r="Q208" s="164">
        <v>59503207.926399998</v>
      </c>
      <c r="R208" s="164">
        <v>59503207.926399998</v>
      </c>
      <c r="S208" s="164">
        <v>59503207.926399998</v>
      </c>
      <c r="T208" s="166">
        <f>SUM(H208:S208)</f>
        <v>757587293.20609999</v>
      </c>
      <c r="U208" s="411"/>
    </row>
    <row r="209" spans="1:22" ht="15.75" customHeight="1" x14ac:dyDescent="0.25">
      <c r="A209" s="24"/>
      <c r="B209" s="114" t="s">
        <v>39</v>
      </c>
      <c r="C209" s="316"/>
      <c r="D209" s="317"/>
      <c r="E209" s="318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</row>
    <row r="210" spans="1:22" ht="42" customHeight="1" thickBot="1" x14ac:dyDescent="0.3">
      <c r="A210" s="24"/>
      <c r="B210" s="60" t="s">
        <v>69</v>
      </c>
      <c r="C210" s="523" t="s">
        <v>70</v>
      </c>
      <c r="D210" s="524"/>
      <c r="E210" s="525"/>
      <c r="F210" s="60" t="s">
        <v>15</v>
      </c>
      <c r="G210" s="60" t="s">
        <v>39</v>
      </c>
      <c r="H210" s="60" t="s">
        <v>14</v>
      </c>
      <c r="I210" s="60" t="s">
        <v>13</v>
      </c>
      <c r="J210" s="60" t="s">
        <v>12</v>
      </c>
      <c r="K210" s="60" t="s">
        <v>11</v>
      </c>
      <c r="L210" s="60" t="s">
        <v>10</v>
      </c>
      <c r="M210" s="60" t="s">
        <v>9</v>
      </c>
      <c r="N210" s="61" t="s">
        <v>8</v>
      </c>
      <c r="O210" s="60" t="s">
        <v>7</v>
      </c>
      <c r="P210" s="60" t="s">
        <v>6</v>
      </c>
      <c r="Q210" s="60" t="s">
        <v>71</v>
      </c>
      <c r="R210" s="60" t="s">
        <v>4</v>
      </c>
      <c r="S210" s="60" t="s">
        <v>3</v>
      </c>
      <c r="T210" s="60" t="s">
        <v>72</v>
      </c>
      <c r="U210" s="60" t="s">
        <v>73</v>
      </c>
    </row>
    <row r="211" spans="1:22" ht="23.25" customHeight="1" thickBot="1" x14ac:dyDescent="0.3">
      <c r="A211" s="24"/>
      <c r="B211" s="59" t="s">
        <v>74</v>
      </c>
      <c r="C211" s="517" t="s">
        <v>75</v>
      </c>
      <c r="D211" s="518"/>
      <c r="E211" s="519"/>
      <c r="F211" s="59" t="s">
        <v>267</v>
      </c>
      <c r="G211" s="164">
        <v>574461312.29999995</v>
      </c>
      <c r="H211" s="167">
        <v>77147247</v>
      </c>
      <c r="I211" s="167">
        <v>55039506</v>
      </c>
      <c r="J211" s="167">
        <v>43512564</v>
      </c>
      <c r="K211" s="167">
        <v>30049789</v>
      </c>
      <c r="L211" s="167">
        <v>32248230</v>
      </c>
      <c r="M211" s="167">
        <v>38819681</v>
      </c>
      <c r="N211" s="167">
        <v>38847188.939999998</v>
      </c>
      <c r="O211" s="167">
        <v>36605386.43</v>
      </c>
      <c r="P211" s="167">
        <v>43372733.68</v>
      </c>
      <c r="Q211" s="167">
        <v>42186047.140000001</v>
      </c>
      <c r="R211" s="167">
        <v>48332424.810000002</v>
      </c>
      <c r="S211" s="167">
        <v>88300514.299999997</v>
      </c>
      <c r="T211" s="166">
        <f>SUM(H211:S211)</f>
        <v>574461312.29999995</v>
      </c>
      <c r="U211" s="410">
        <f>T211/T212</f>
        <v>0.72595592842583312</v>
      </c>
    </row>
    <row r="212" spans="1:22" ht="28.5" customHeight="1" x14ac:dyDescent="0.25">
      <c r="A212" s="24"/>
      <c r="B212" s="59" t="s">
        <v>76</v>
      </c>
      <c r="C212" s="520" t="s">
        <v>77</v>
      </c>
      <c r="D212" s="521"/>
      <c r="E212" s="522"/>
      <c r="F212" s="59" t="s">
        <v>267</v>
      </c>
      <c r="G212" s="164">
        <v>791317061.82999992</v>
      </c>
      <c r="H212" s="164">
        <v>73715443.400000006</v>
      </c>
      <c r="I212" s="164">
        <v>70815087.420000002</v>
      </c>
      <c r="J212" s="164">
        <v>68777784.900000006</v>
      </c>
      <c r="K212" s="164">
        <v>68337382.420000002</v>
      </c>
      <c r="L212" s="164">
        <v>62106776.460000001</v>
      </c>
      <c r="M212" s="164">
        <v>59626940.009999998</v>
      </c>
      <c r="N212" s="167">
        <v>60683650.530000001</v>
      </c>
      <c r="O212" s="167">
        <v>63417134.920000002</v>
      </c>
      <c r="P212" s="167">
        <v>64783385.829999998</v>
      </c>
      <c r="Q212" s="167">
        <v>65669620.710000001</v>
      </c>
      <c r="R212" s="167">
        <v>66374891.170000002</v>
      </c>
      <c r="S212" s="167">
        <v>67008964.060000002</v>
      </c>
      <c r="T212" s="166">
        <f>SUM(H212:S212)</f>
        <v>791317061.82999992</v>
      </c>
      <c r="U212" s="411"/>
    </row>
    <row r="213" spans="1:22" x14ac:dyDescent="0.25">
      <c r="A213" s="24"/>
      <c r="B213" s="355"/>
      <c r="C213" s="356"/>
      <c r="D213" s="356"/>
      <c r="E213" s="356"/>
      <c r="F213" s="356"/>
      <c r="G213" s="356"/>
      <c r="H213" s="356"/>
      <c r="I213" s="356"/>
      <c r="J213" s="356"/>
      <c r="K213" s="356"/>
      <c r="L213" s="356"/>
      <c r="M213" s="356"/>
      <c r="N213" s="356"/>
      <c r="O213" s="356"/>
      <c r="P213" s="356"/>
      <c r="Q213" s="356"/>
      <c r="R213" s="356"/>
      <c r="S213" s="356"/>
      <c r="T213" s="356"/>
      <c r="U213" s="357"/>
    </row>
    <row r="214" spans="1:22" ht="18" x14ac:dyDescent="0.25">
      <c r="A214" s="24"/>
      <c r="B214" s="388" t="s">
        <v>78</v>
      </c>
      <c r="C214" s="389"/>
      <c r="D214" s="389"/>
      <c r="E214" s="389"/>
      <c r="F214" s="389"/>
      <c r="G214" s="389"/>
      <c r="H214" s="389"/>
      <c r="I214" s="389"/>
      <c r="J214" s="389"/>
      <c r="K214" s="389"/>
      <c r="L214" s="389"/>
      <c r="M214" s="389"/>
      <c r="N214" s="389"/>
      <c r="O214" s="389"/>
      <c r="P214" s="389"/>
      <c r="Q214" s="389"/>
      <c r="R214" s="389"/>
      <c r="S214" s="389"/>
      <c r="T214" s="389"/>
      <c r="U214" s="390"/>
    </row>
    <row r="215" spans="1:22" ht="24.75" customHeight="1" x14ac:dyDescent="0.25">
      <c r="A215" s="24"/>
      <c r="B215" s="327" t="s">
        <v>79</v>
      </c>
      <c r="C215" s="328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  <c r="T215" s="328"/>
      <c r="U215" s="329"/>
    </row>
    <row r="216" spans="1:22" ht="27" customHeight="1" x14ac:dyDescent="0.25">
      <c r="A216" s="24"/>
      <c r="B216" s="42" t="s">
        <v>61</v>
      </c>
      <c r="C216" s="428" t="s">
        <v>62</v>
      </c>
      <c r="D216" s="429"/>
      <c r="E216" s="430"/>
      <c r="F216" s="42" t="s">
        <v>15</v>
      </c>
      <c r="G216" s="42" t="s">
        <v>63</v>
      </c>
      <c r="H216" s="428" t="s">
        <v>64</v>
      </c>
      <c r="I216" s="429"/>
      <c r="J216" s="429"/>
      <c r="K216" s="429"/>
      <c r="L216" s="429"/>
      <c r="M216" s="429"/>
      <c r="N216" s="430"/>
      <c r="O216" s="428" t="s">
        <v>65</v>
      </c>
      <c r="P216" s="429"/>
      <c r="Q216" s="429"/>
      <c r="R216" s="429"/>
      <c r="S216" s="430"/>
      <c r="T216" s="428" t="s">
        <v>66</v>
      </c>
      <c r="U216" s="430"/>
    </row>
    <row r="217" spans="1:22" ht="43.5" customHeight="1" x14ac:dyDescent="0.25">
      <c r="A217" s="24"/>
      <c r="B217" s="16" t="s">
        <v>80</v>
      </c>
      <c r="C217" s="350" t="s">
        <v>268</v>
      </c>
      <c r="D217" s="351"/>
      <c r="E217" s="352"/>
      <c r="F217" s="16" t="s">
        <v>81</v>
      </c>
      <c r="G217" s="16" t="s">
        <v>2</v>
      </c>
      <c r="H217" s="327" t="s">
        <v>131</v>
      </c>
      <c r="I217" s="328"/>
      <c r="J217" s="328"/>
      <c r="K217" s="328"/>
      <c r="L217" s="328"/>
      <c r="M217" s="328"/>
      <c r="N217" s="329"/>
      <c r="O217" s="327" t="s">
        <v>101</v>
      </c>
      <c r="P217" s="328"/>
      <c r="Q217" s="328"/>
      <c r="R217" s="328"/>
      <c r="S217" s="329"/>
      <c r="T217" s="330" t="s">
        <v>262</v>
      </c>
      <c r="U217" s="331"/>
    </row>
    <row r="218" spans="1:22" ht="16.5" customHeight="1" x14ac:dyDescent="0.25">
      <c r="A218" s="24"/>
      <c r="B218" s="508" t="s">
        <v>38</v>
      </c>
      <c r="C218" s="509"/>
      <c r="D218" s="509"/>
      <c r="E218" s="509"/>
      <c r="F218" s="509"/>
      <c r="G218" s="509"/>
      <c r="H218" s="509"/>
      <c r="I218" s="509"/>
      <c r="J218" s="509"/>
      <c r="K218" s="509"/>
      <c r="L218" s="509"/>
      <c r="M218" s="509"/>
      <c r="N218" s="509"/>
      <c r="O218" s="509"/>
      <c r="P218" s="509"/>
      <c r="Q218" s="509"/>
      <c r="R218" s="509"/>
      <c r="S218" s="509"/>
      <c r="T218" s="509"/>
      <c r="U218" s="510"/>
    </row>
    <row r="219" spans="1:22" ht="37.5" customHeight="1" x14ac:dyDescent="0.25">
      <c r="A219" s="24"/>
      <c r="B219" s="168" t="s">
        <v>69</v>
      </c>
      <c r="C219" s="511" t="s">
        <v>70</v>
      </c>
      <c r="D219" s="511"/>
      <c r="E219" s="511"/>
      <c r="F219" s="168" t="s">
        <v>15</v>
      </c>
      <c r="G219" s="168" t="s">
        <v>38</v>
      </c>
      <c r="H219" s="168" t="s">
        <v>14</v>
      </c>
      <c r="I219" s="168" t="s">
        <v>13</v>
      </c>
      <c r="J219" s="168" t="s">
        <v>12</v>
      </c>
      <c r="K219" s="168" t="s">
        <v>11</v>
      </c>
      <c r="L219" s="168" t="s">
        <v>10</v>
      </c>
      <c r="M219" s="168" t="s">
        <v>9</v>
      </c>
      <c r="N219" s="123" t="s">
        <v>8</v>
      </c>
      <c r="O219" s="168" t="s">
        <v>7</v>
      </c>
      <c r="P219" s="168" t="s">
        <v>6</v>
      </c>
      <c r="Q219" s="168" t="s">
        <v>71</v>
      </c>
      <c r="R219" s="168" t="s">
        <v>4</v>
      </c>
      <c r="S219" s="168" t="s">
        <v>3</v>
      </c>
      <c r="T219" s="168" t="s">
        <v>72</v>
      </c>
      <c r="U219" s="168" t="s">
        <v>73</v>
      </c>
    </row>
    <row r="220" spans="1:22" ht="36.75" customHeight="1" x14ac:dyDescent="0.25">
      <c r="A220" s="24"/>
      <c r="B220" s="169" t="s">
        <v>82</v>
      </c>
      <c r="C220" s="512" t="s">
        <v>83</v>
      </c>
      <c r="D220" s="512"/>
      <c r="E220" s="512"/>
      <c r="F220" s="169" t="s">
        <v>81</v>
      </c>
      <c r="G220" s="170">
        <v>998590360.23000014</v>
      </c>
      <c r="H220" s="170">
        <v>119488980.82999995</v>
      </c>
      <c r="I220" s="170">
        <v>85844656.649999976</v>
      </c>
      <c r="J220" s="170">
        <v>82988359.440000027</v>
      </c>
      <c r="K220" s="170">
        <v>80611433.609999985</v>
      </c>
      <c r="L220" s="170">
        <v>78276026.210000023</v>
      </c>
      <c r="M220" s="170">
        <v>81833789.620000035</v>
      </c>
      <c r="N220" s="171">
        <v>81995670.800000012</v>
      </c>
      <c r="O220" s="170">
        <v>79483569.429999992</v>
      </c>
      <c r="P220" s="170">
        <v>77307476.680000067</v>
      </c>
      <c r="Q220" s="170">
        <v>77084162.23999995</v>
      </c>
      <c r="R220" s="170">
        <v>77294694.300000027</v>
      </c>
      <c r="S220" s="170">
        <v>76381540.420000061</v>
      </c>
      <c r="T220" s="172">
        <v>998590360.23000014</v>
      </c>
      <c r="U220" s="513">
        <f>(T220/T221)</f>
        <v>1.2888106332775107</v>
      </c>
      <c r="V220" s="7"/>
    </row>
    <row r="221" spans="1:22" ht="30.75" customHeight="1" x14ac:dyDescent="0.25">
      <c r="A221" s="24"/>
      <c r="B221" s="169" t="s">
        <v>84</v>
      </c>
      <c r="C221" s="512" t="s">
        <v>85</v>
      </c>
      <c r="D221" s="512"/>
      <c r="E221" s="512"/>
      <c r="F221" s="169" t="s">
        <v>81</v>
      </c>
      <c r="G221" s="170">
        <v>774815426.29000068</v>
      </c>
      <c r="H221" s="173">
        <v>86666845.99999994</v>
      </c>
      <c r="I221" s="170">
        <v>62490569.680000089</v>
      </c>
      <c r="J221" s="170">
        <v>62153944.680000089</v>
      </c>
      <c r="K221" s="170">
        <v>62159694.680000089</v>
      </c>
      <c r="L221" s="170">
        <v>62880069.680000089</v>
      </c>
      <c r="M221" s="170">
        <v>62853444.680000089</v>
      </c>
      <c r="N221" s="171">
        <v>63004194.680000089</v>
      </c>
      <c r="O221" s="170">
        <v>62854569.680000089</v>
      </c>
      <c r="P221" s="170">
        <v>62853944.680000089</v>
      </c>
      <c r="Q221" s="170">
        <v>62644694.680000089</v>
      </c>
      <c r="R221" s="170">
        <v>62135069.680000089</v>
      </c>
      <c r="S221" s="170">
        <v>62118383.490000032</v>
      </c>
      <c r="T221" s="172">
        <v>774815426.29000068</v>
      </c>
      <c r="U221" s="513"/>
    </row>
    <row r="222" spans="1:22" ht="14.25" customHeight="1" x14ac:dyDescent="0.25">
      <c r="A222" s="24"/>
      <c r="B222" s="129" t="s">
        <v>39</v>
      </c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</row>
    <row r="223" spans="1:22" ht="30.75" customHeight="1" x14ac:dyDescent="0.25">
      <c r="A223" s="24"/>
      <c r="B223" s="84" t="s">
        <v>69</v>
      </c>
      <c r="C223" s="313" t="s">
        <v>70</v>
      </c>
      <c r="D223" s="314"/>
      <c r="E223" s="315"/>
      <c r="F223" s="84" t="s">
        <v>15</v>
      </c>
      <c r="G223" s="84" t="s">
        <v>39</v>
      </c>
      <c r="H223" s="84" t="s">
        <v>14</v>
      </c>
      <c r="I223" s="84" t="s">
        <v>13</v>
      </c>
      <c r="J223" s="84" t="s">
        <v>12</v>
      </c>
      <c r="K223" s="84" t="s">
        <v>11</v>
      </c>
      <c r="L223" s="84" t="s">
        <v>10</v>
      </c>
      <c r="M223" s="84" t="s">
        <v>9</v>
      </c>
      <c r="N223" s="85" t="s">
        <v>8</v>
      </c>
      <c r="O223" s="84" t="s">
        <v>7</v>
      </c>
      <c r="P223" s="84" t="s">
        <v>6</v>
      </c>
      <c r="Q223" s="84" t="s">
        <v>71</v>
      </c>
      <c r="R223" s="84" t="s">
        <v>4</v>
      </c>
      <c r="S223" s="84" t="s">
        <v>3</v>
      </c>
      <c r="T223" s="84" t="s">
        <v>72</v>
      </c>
      <c r="U223" s="84" t="s">
        <v>73</v>
      </c>
    </row>
    <row r="224" spans="1:22" ht="33.75" customHeight="1" x14ac:dyDescent="0.25">
      <c r="A224" s="24"/>
      <c r="B224" s="59" t="s">
        <v>82</v>
      </c>
      <c r="C224" s="284" t="s">
        <v>83</v>
      </c>
      <c r="D224" s="285"/>
      <c r="E224" s="286"/>
      <c r="F224" s="59" t="s">
        <v>81</v>
      </c>
      <c r="G224" s="164">
        <v>574461312.29999995</v>
      </c>
      <c r="H224" s="167">
        <v>77147247</v>
      </c>
      <c r="I224" s="167">
        <v>55039506</v>
      </c>
      <c r="J224" s="167">
        <v>43512564</v>
      </c>
      <c r="K224" s="167">
        <v>30049789</v>
      </c>
      <c r="L224" s="167">
        <v>32248230</v>
      </c>
      <c r="M224" s="167">
        <v>38819681</v>
      </c>
      <c r="N224" s="167">
        <v>38847188.939999998</v>
      </c>
      <c r="O224" s="167">
        <v>36605386.43</v>
      </c>
      <c r="P224" s="167">
        <v>43372733.68</v>
      </c>
      <c r="Q224" s="167">
        <v>42186047.140000001</v>
      </c>
      <c r="R224" s="167">
        <v>48332424.810000002</v>
      </c>
      <c r="S224" s="167">
        <v>88300514.299999997</v>
      </c>
      <c r="T224" s="174">
        <f>SUM(H224:S224)</f>
        <v>574461312.29999995</v>
      </c>
      <c r="U224" s="410">
        <f>(T224/T225)-1</f>
        <v>-0.14610049367277533</v>
      </c>
    </row>
    <row r="225" spans="1:21" ht="36" customHeight="1" x14ac:dyDescent="0.25">
      <c r="A225" s="24"/>
      <c r="B225" s="59" t="s">
        <v>84</v>
      </c>
      <c r="C225" s="284" t="s">
        <v>85</v>
      </c>
      <c r="D225" s="285"/>
      <c r="E225" s="286"/>
      <c r="F225" s="59" t="s">
        <v>81</v>
      </c>
      <c r="G225" s="164">
        <v>672750491.18000007</v>
      </c>
      <c r="H225" s="164">
        <v>63757092.429999992</v>
      </c>
      <c r="I225" s="164">
        <v>49905901.579999998</v>
      </c>
      <c r="J225" s="164">
        <v>51175786.56000001</v>
      </c>
      <c r="K225" s="164">
        <v>54808903.56000001</v>
      </c>
      <c r="L225" s="164">
        <v>48557633.509999998</v>
      </c>
      <c r="M225" s="164">
        <v>45316115.449999996</v>
      </c>
      <c r="N225" s="165">
        <v>51638083.729999997</v>
      </c>
      <c r="O225" s="164">
        <v>50436613.420000009</v>
      </c>
      <c r="P225" s="164">
        <v>45568607.360000007</v>
      </c>
      <c r="Q225" s="164">
        <v>62392903.440000005</v>
      </c>
      <c r="R225" s="164">
        <v>89660547.400000006</v>
      </c>
      <c r="S225" s="164">
        <v>59532302.739999995</v>
      </c>
      <c r="T225" s="174">
        <f>SUM(H225:S225)</f>
        <v>672750491.18000007</v>
      </c>
      <c r="U225" s="411"/>
    </row>
    <row r="226" spans="1:21" ht="15.75" x14ac:dyDescent="0.25">
      <c r="A226" s="24"/>
      <c r="B226" s="287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9"/>
    </row>
    <row r="227" spans="1:21" ht="18" x14ac:dyDescent="0.25">
      <c r="A227" s="24"/>
      <c r="B227" s="388" t="s">
        <v>86</v>
      </c>
      <c r="C227" s="389"/>
      <c r="D227" s="389"/>
      <c r="E227" s="389"/>
      <c r="F227" s="389"/>
      <c r="G227" s="389"/>
      <c r="H227" s="389"/>
      <c r="I227" s="389"/>
      <c r="J227" s="389"/>
      <c r="K227" s="389"/>
      <c r="L227" s="389"/>
      <c r="M227" s="389"/>
      <c r="N227" s="389"/>
      <c r="O227" s="389"/>
      <c r="P227" s="389"/>
      <c r="Q227" s="389"/>
      <c r="R227" s="389"/>
      <c r="S227" s="389"/>
      <c r="T227" s="389"/>
      <c r="U227" s="390"/>
    </row>
    <row r="228" spans="1:21" ht="15.6" customHeight="1" x14ac:dyDescent="0.25">
      <c r="A228" s="24"/>
      <c r="B228" s="327" t="s">
        <v>87</v>
      </c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  <c r="T228" s="328"/>
      <c r="U228" s="329"/>
    </row>
    <row r="229" spans="1:21" ht="27" customHeight="1" x14ac:dyDescent="0.25">
      <c r="A229" s="24"/>
      <c r="B229" s="86" t="s">
        <v>61</v>
      </c>
      <c r="C229" s="324" t="s">
        <v>62</v>
      </c>
      <c r="D229" s="325"/>
      <c r="E229" s="326"/>
      <c r="F229" s="86" t="s">
        <v>15</v>
      </c>
      <c r="G229" s="86" t="s">
        <v>63</v>
      </c>
      <c r="H229" s="324" t="s">
        <v>64</v>
      </c>
      <c r="I229" s="325"/>
      <c r="J229" s="325"/>
      <c r="K229" s="325"/>
      <c r="L229" s="325"/>
      <c r="M229" s="325"/>
      <c r="N229" s="326"/>
      <c r="O229" s="324" t="s">
        <v>65</v>
      </c>
      <c r="P229" s="325"/>
      <c r="Q229" s="325"/>
      <c r="R229" s="325"/>
      <c r="S229" s="326"/>
      <c r="T229" s="324" t="s">
        <v>66</v>
      </c>
      <c r="U229" s="326"/>
    </row>
    <row r="230" spans="1:21" ht="36" customHeight="1" x14ac:dyDescent="0.25">
      <c r="A230" s="24"/>
      <c r="B230" s="54" t="s">
        <v>88</v>
      </c>
      <c r="C230" s="327" t="s">
        <v>89</v>
      </c>
      <c r="D230" s="328"/>
      <c r="E230" s="329"/>
      <c r="F230" s="16" t="s">
        <v>0</v>
      </c>
      <c r="G230" s="16" t="s">
        <v>2</v>
      </c>
      <c r="H230" s="327" t="s">
        <v>131</v>
      </c>
      <c r="I230" s="328"/>
      <c r="J230" s="328"/>
      <c r="K230" s="328"/>
      <c r="L230" s="328"/>
      <c r="M230" s="328"/>
      <c r="N230" s="329"/>
      <c r="O230" s="327" t="s">
        <v>269</v>
      </c>
      <c r="P230" s="328"/>
      <c r="Q230" s="328"/>
      <c r="R230" s="328"/>
      <c r="S230" s="329"/>
      <c r="T230" s="378" t="s">
        <v>263</v>
      </c>
      <c r="U230" s="379"/>
    </row>
    <row r="231" spans="1:21" ht="21.75" customHeight="1" x14ac:dyDescent="0.25">
      <c r="A231" s="24"/>
      <c r="B231" s="420" t="s">
        <v>38</v>
      </c>
      <c r="C231" s="421"/>
      <c r="D231" s="421"/>
      <c r="E231" s="421"/>
      <c r="F231" s="421"/>
      <c r="G231" s="421"/>
      <c r="H231" s="421"/>
      <c r="I231" s="421"/>
      <c r="J231" s="421"/>
      <c r="K231" s="421"/>
      <c r="L231" s="421"/>
      <c r="M231" s="421"/>
      <c r="N231" s="421"/>
      <c r="O231" s="421"/>
      <c r="P231" s="421"/>
      <c r="Q231" s="421"/>
      <c r="R231" s="421"/>
      <c r="S231" s="421"/>
      <c r="T231" s="421"/>
      <c r="U231" s="422"/>
    </row>
    <row r="232" spans="1:21" ht="31.5" x14ac:dyDescent="0.25">
      <c r="A232" s="24"/>
      <c r="B232" s="84" t="s">
        <v>69</v>
      </c>
      <c r="C232" s="313" t="s">
        <v>70</v>
      </c>
      <c r="D232" s="314"/>
      <c r="E232" s="315"/>
      <c r="F232" s="84" t="s">
        <v>15</v>
      </c>
      <c r="G232" s="84" t="s">
        <v>38</v>
      </c>
      <c r="H232" s="84" t="s">
        <v>14</v>
      </c>
      <c r="I232" s="84" t="s">
        <v>13</v>
      </c>
      <c r="J232" s="84" t="s">
        <v>12</v>
      </c>
      <c r="K232" s="84" t="s">
        <v>11</v>
      </c>
      <c r="L232" s="84" t="s">
        <v>10</v>
      </c>
      <c r="M232" s="84" t="s">
        <v>9</v>
      </c>
      <c r="N232" s="85" t="s">
        <v>8</v>
      </c>
      <c r="O232" s="84" t="s">
        <v>7</v>
      </c>
      <c r="P232" s="84" t="s">
        <v>6</v>
      </c>
      <c r="Q232" s="84" t="s">
        <v>71</v>
      </c>
      <c r="R232" s="84" t="s">
        <v>4</v>
      </c>
      <c r="S232" s="84" t="s">
        <v>3</v>
      </c>
      <c r="T232" s="84" t="s">
        <v>72</v>
      </c>
      <c r="U232" s="84" t="s">
        <v>73</v>
      </c>
    </row>
    <row r="233" spans="1:21" ht="33" customHeight="1" x14ac:dyDescent="0.25">
      <c r="A233" s="24"/>
      <c r="B233" s="64" t="s">
        <v>90</v>
      </c>
      <c r="C233" s="407" t="s">
        <v>264</v>
      </c>
      <c r="D233" s="408"/>
      <c r="E233" s="409"/>
      <c r="F233" s="64" t="s">
        <v>0</v>
      </c>
      <c r="G233" s="176">
        <v>2519182.8000000007</v>
      </c>
      <c r="H233" s="73">
        <v>210035.7</v>
      </c>
      <c r="I233" s="73">
        <v>209889.9</v>
      </c>
      <c r="J233" s="73">
        <v>209851.2</v>
      </c>
      <c r="K233" s="73">
        <v>210088.80000000002</v>
      </c>
      <c r="L233" s="73">
        <v>210043.80000000002</v>
      </c>
      <c r="M233" s="73">
        <v>210043.80000000002</v>
      </c>
      <c r="N233" s="73">
        <v>210003.30000000002</v>
      </c>
      <c r="O233" s="73">
        <v>209666.7</v>
      </c>
      <c r="P233" s="73">
        <v>209530.80000000002</v>
      </c>
      <c r="Q233" s="73">
        <v>209952.9</v>
      </c>
      <c r="R233" s="73">
        <v>209932.2</v>
      </c>
      <c r="S233" s="73">
        <v>210143.7</v>
      </c>
      <c r="T233" s="177">
        <f>SUM(H233:S233)</f>
        <v>2519182.8000000007</v>
      </c>
      <c r="U233" s="503">
        <f>T233/T234</f>
        <v>0.90000000000000024</v>
      </c>
    </row>
    <row r="234" spans="1:21" ht="30" customHeight="1" x14ac:dyDescent="0.25">
      <c r="A234" s="24"/>
      <c r="B234" s="64" t="s">
        <v>91</v>
      </c>
      <c r="C234" s="407" t="s">
        <v>265</v>
      </c>
      <c r="D234" s="408"/>
      <c r="E234" s="409"/>
      <c r="F234" s="64" t="s">
        <v>0</v>
      </c>
      <c r="G234" s="176">
        <v>2799092</v>
      </c>
      <c r="H234" s="73">
        <v>233373</v>
      </c>
      <c r="I234" s="73">
        <v>233211</v>
      </c>
      <c r="J234" s="73">
        <v>233168</v>
      </c>
      <c r="K234" s="73">
        <v>233432</v>
      </c>
      <c r="L234" s="73">
        <v>233382</v>
      </c>
      <c r="M234" s="73">
        <v>233382</v>
      </c>
      <c r="N234" s="73">
        <v>233337</v>
      </c>
      <c r="O234" s="73">
        <v>232963</v>
      </c>
      <c r="P234" s="73">
        <v>232812</v>
      </c>
      <c r="Q234" s="73">
        <v>233281</v>
      </c>
      <c r="R234" s="73">
        <v>233258</v>
      </c>
      <c r="S234" s="73">
        <v>233493</v>
      </c>
      <c r="T234" s="177">
        <f>SUM(H234:S234)</f>
        <v>2799092</v>
      </c>
      <c r="U234" s="504"/>
    </row>
    <row r="235" spans="1:21" ht="22.5" customHeight="1" x14ac:dyDescent="0.25">
      <c r="A235" s="24"/>
      <c r="B235" s="114" t="s">
        <v>39</v>
      </c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15"/>
      <c r="U235" s="67"/>
    </row>
    <row r="236" spans="1:21" ht="30" customHeight="1" x14ac:dyDescent="0.25">
      <c r="A236" s="24"/>
      <c r="B236" s="84" t="s">
        <v>69</v>
      </c>
      <c r="C236" s="313" t="s">
        <v>70</v>
      </c>
      <c r="D236" s="314"/>
      <c r="E236" s="315"/>
      <c r="F236" s="84" t="s">
        <v>15</v>
      </c>
      <c r="G236" s="84" t="s">
        <v>39</v>
      </c>
      <c r="H236" s="84" t="s">
        <v>14</v>
      </c>
      <c r="I236" s="84" t="s">
        <v>13</v>
      </c>
      <c r="J236" s="84" t="s">
        <v>12</v>
      </c>
      <c r="K236" s="84" t="s">
        <v>11</v>
      </c>
      <c r="L236" s="84" t="s">
        <v>10</v>
      </c>
      <c r="M236" s="84" t="s">
        <v>9</v>
      </c>
      <c r="N236" s="85" t="s">
        <v>8</v>
      </c>
      <c r="O236" s="84" t="s">
        <v>7</v>
      </c>
      <c r="P236" s="84" t="s">
        <v>6</v>
      </c>
      <c r="Q236" s="84" t="s">
        <v>71</v>
      </c>
      <c r="R236" s="84" t="s">
        <v>4</v>
      </c>
      <c r="S236" s="84" t="s">
        <v>3</v>
      </c>
      <c r="T236" s="84" t="s">
        <v>72</v>
      </c>
      <c r="U236" s="84" t="s">
        <v>73</v>
      </c>
    </row>
    <row r="237" spans="1:21" ht="33.75" customHeight="1" x14ac:dyDescent="0.25">
      <c r="A237" s="24"/>
      <c r="B237" s="72" t="s">
        <v>90</v>
      </c>
      <c r="C237" s="505" t="s">
        <v>264</v>
      </c>
      <c r="D237" s="506"/>
      <c r="E237" s="507"/>
      <c r="F237" s="72" t="s">
        <v>0</v>
      </c>
      <c r="G237" s="161">
        <v>2132501</v>
      </c>
      <c r="H237" s="73">
        <v>203812.84999999998</v>
      </c>
      <c r="I237" s="73">
        <v>199804.75</v>
      </c>
      <c r="J237" s="73">
        <v>197981.5</v>
      </c>
      <c r="K237" s="73">
        <v>116471</v>
      </c>
      <c r="L237" s="73">
        <v>117616</v>
      </c>
      <c r="M237" s="73">
        <v>121359</v>
      </c>
      <c r="N237" s="73">
        <v>187092</v>
      </c>
      <c r="O237" s="73">
        <v>189723</v>
      </c>
      <c r="P237" s="73">
        <v>196420</v>
      </c>
      <c r="Q237" s="73">
        <v>196562</v>
      </c>
      <c r="R237" s="73">
        <v>199430</v>
      </c>
      <c r="S237" s="73">
        <v>206229</v>
      </c>
      <c r="T237" s="175">
        <f>SUM(H237:S237)</f>
        <v>2132501.1</v>
      </c>
      <c r="U237" s="410">
        <f>T237/T238</f>
        <v>0.76179880162769442</v>
      </c>
    </row>
    <row r="238" spans="1:21" ht="33" customHeight="1" x14ac:dyDescent="0.25">
      <c r="A238" s="24"/>
      <c r="B238" s="72" t="s">
        <v>91</v>
      </c>
      <c r="C238" s="505" t="s">
        <v>265</v>
      </c>
      <c r="D238" s="506"/>
      <c r="E238" s="507"/>
      <c r="F238" s="72" t="s">
        <v>0</v>
      </c>
      <c r="G238" s="161">
        <v>2799092</v>
      </c>
      <c r="H238" s="73">
        <v>233373</v>
      </c>
      <c r="I238" s="73">
        <v>233373</v>
      </c>
      <c r="J238" s="73">
        <v>233211</v>
      </c>
      <c r="K238" s="73">
        <v>233432</v>
      </c>
      <c r="L238" s="73">
        <v>233382</v>
      </c>
      <c r="M238" s="73">
        <v>233382</v>
      </c>
      <c r="N238" s="73">
        <v>233337</v>
      </c>
      <c r="O238" s="73">
        <v>232963</v>
      </c>
      <c r="P238" s="73">
        <v>232812</v>
      </c>
      <c r="Q238" s="73">
        <v>233281</v>
      </c>
      <c r="R238" s="73">
        <v>233258</v>
      </c>
      <c r="S238" s="73">
        <v>233493</v>
      </c>
      <c r="T238" s="175">
        <f>SUM(H238:S238)</f>
        <v>2799297</v>
      </c>
      <c r="U238" s="411"/>
    </row>
    <row r="239" spans="1:21" x14ac:dyDescent="0.25">
      <c r="A239" s="24"/>
      <c r="B239" s="485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  <c r="O239" s="486"/>
      <c r="P239" s="486"/>
      <c r="Q239" s="486"/>
      <c r="R239" s="486"/>
      <c r="S239" s="486"/>
      <c r="T239" s="486"/>
      <c r="U239" s="487"/>
    </row>
    <row r="240" spans="1:21" ht="18" x14ac:dyDescent="0.25">
      <c r="A240" s="24"/>
      <c r="B240" s="488" t="s">
        <v>92</v>
      </c>
      <c r="C240" s="489"/>
      <c r="D240" s="489"/>
      <c r="E240" s="489"/>
      <c r="F240" s="489"/>
      <c r="G240" s="489"/>
      <c r="H240" s="489"/>
      <c r="I240" s="489"/>
      <c r="J240" s="489"/>
      <c r="K240" s="489"/>
      <c r="L240" s="489"/>
      <c r="M240" s="489"/>
      <c r="N240" s="489"/>
      <c r="O240" s="489"/>
      <c r="P240" s="489"/>
      <c r="Q240" s="489"/>
      <c r="R240" s="489"/>
      <c r="S240" s="489"/>
      <c r="T240" s="489"/>
      <c r="U240" s="490"/>
    </row>
    <row r="241" spans="1:22" ht="15" customHeight="1" x14ac:dyDescent="0.25">
      <c r="A241" s="24"/>
      <c r="B241" s="491" t="s">
        <v>93</v>
      </c>
      <c r="C241" s="493" t="s">
        <v>70</v>
      </c>
      <c r="D241" s="494"/>
      <c r="E241" s="495"/>
      <c r="F241" s="491" t="s">
        <v>15</v>
      </c>
      <c r="G241" s="491" t="s">
        <v>40</v>
      </c>
      <c r="H241" s="499" t="s">
        <v>14</v>
      </c>
      <c r="I241" s="499" t="s">
        <v>13</v>
      </c>
      <c r="J241" s="499" t="s">
        <v>12</v>
      </c>
      <c r="K241" s="499" t="s">
        <v>11</v>
      </c>
      <c r="L241" s="499" t="s">
        <v>10</v>
      </c>
      <c r="M241" s="499" t="s">
        <v>9</v>
      </c>
      <c r="N241" s="501" t="s">
        <v>8</v>
      </c>
      <c r="O241" s="499" t="s">
        <v>7</v>
      </c>
      <c r="P241" s="499" t="s">
        <v>6</v>
      </c>
      <c r="Q241" s="499" t="s">
        <v>5</v>
      </c>
      <c r="R241" s="499" t="s">
        <v>4</v>
      </c>
      <c r="S241" s="499" t="s">
        <v>3</v>
      </c>
      <c r="T241" s="499" t="s">
        <v>72</v>
      </c>
      <c r="U241" s="491" t="s">
        <v>73</v>
      </c>
    </row>
    <row r="242" spans="1:22" ht="14.45" customHeight="1" x14ac:dyDescent="0.25">
      <c r="A242" s="24"/>
      <c r="B242" s="492"/>
      <c r="C242" s="496"/>
      <c r="D242" s="497"/>
      <c r="E242" s="498"/>
      <c r="F242" s="492"/>
      <c r="G242" s="492"/>
      <c r="H242" s="500"/>
      <c r="I242" s="500"/>
      <c r="J242" s="500"/>
      <c r="K242" s="500"/>
      <c r="L242" s="500"/>
      <c r="M242" s="500"/>
      <c r="N242" s="502"/>
      <c r="O242" s="500"/>
      <c r="P242" s="500"/>
      <c r="Q242" s="500"/>
      <c r="R242" s="500"/>
      <c r="S242" s="500"/>
      <c r="T242" s="500"/>
      <c r="U242" s="492"/>
    </row>
    <row r="243" spans="1:22" ht="28.5" customHeight="1" x14ac:dyDescent="0.25">
      <c r="A243" s="24"/>
      <c r="B243" s="483" t="s">
        <v>94</v>
      </c>
      <c r="C243" s="467" t="s">
        <v>270</v>
      </c>
      <c r="D243" s="468"/>
      <c r="E243" s="469"/>
      <c r="F243" s="473" t="s">
        <v>271</v>
      </c>
      <c r="G243" s="74" t="s">
        <v>38</v>
      </c>
      <c r="H243" s="178">
        <v>10</v>
      </c>
      <c r="I243" s="178">
        <v>10</v>
      </c>
      <c r="J243" s="178">
        <v>10</v>
      </c>
      <c r="K243" s="178">
        <v>10</v>
      </c>
      <c r="L243" s="178">
        <v>10</v>
      </c>
      <c r="M243" s="178">
        <v>10</v>
      </c>
      <c r="N243" s="178">
        <v>5</v>
      </c>
      <c r="O243" s="178">
        <v>5</v>
      </c>
      <c r="P243" s="178">
        <v>5</v>
      </c>
      <c r="Q243" s="178">
        <v>5</v>
      </c>
      <c r="R243" s="178">
        <v>5</v>
      </c>
      <c r="S243" s="178">
        <v>5</v>
      </c>
      <c r="T243" s="178">
        <f t="shared" ref="T243:T274" si="11">SUM(H243:S243)</f>
        <v>90</v>
      </c>
      <c r="U243" s="475">
        <f>T244/T243</f>
        <v>0.85555555555555551</v>
      </c>
      <c r="V243" s="7"/>
    </row>
    <row r="244" spans="1:22" ht="28.5" customHeight="1" x14ac:dyDescent="0.25">
      <c r="A244" s="24"/>
      <c r="B244" s="484"/>
      <c r="C244" s="470"/>
      <c r="D244" s="471"/>
      <c r="E244" s="472"/>
      <c r="F244" s="474"/>
      <c r="G244" s="71" t="s">
        <v>39</v>
      </c>
      <c r="H244" s="179">
        <v>7</v>
      </c>
      <c r="I244" s="179">
        <v>6</v>
      </c>
      <c r="J244" s="179">
        <v>6</v>
      </c>
      <c r="K244" s="179">
        <v>6</v>
      </c>
      <c r="L244" s="179">
        <v>5</v>
      </c>
      <c r="M244" s="179">
        <v>4</v>
      </c>
      <c r="N244" s="180">
        <v>5</v>
      </c>
      <c r="O244" s="180">
        <v>8</v>
      </c>
      <c r="P244" s="180">
        <v>7</v>
      </c>
      <c r="Q244" s="179">
        <v>7</v>
      </c>
      <c r="R244" s="179">
        <v>6</v>
      </c>
      <c r="S244" s="179">
        <v>10</v>
      </c>
      <c r="T244" s="181">
        <f>SUM(H244:S244)</f>
        <v>77</v>
      </c>
      <c r="U244" s="476"/>
      <c r="V244" s="7"/>
    </row>
    <row r="245" spans="1:22" ht="32.25" customHeight="1" x14ac:dyDescent="0.25">
      <c r="A245" s="24"/>
      <c r="B245" s="484"/>
      <c r="C245" s="467" t="s">
        <v>272</v>
      </c>
      <c r="D245" s="468"/>
      <c r="E245" s="469"/>
      <c r="F245" s="473" t="s">
        <v>273</v>
      </c>
      <c r="G245" s="74" t="s">
        <v>38</v>
      </c>
      <c r="H245" s="178">
        <v>5</v>
      </c>
      <c r="I245" s="178">
        <v>5</v>
      </c>
      <c r="J245" s="178">
        <v>5</v>
      </c>
      <c r="K245" s="178">
        <v>5</v>
      </c>
      <c r="L245" s="178">
        <v>5</v>
      </c>
      <c r="M245" s="178">
        <v>5</v>
      </c>
      <c r="N245" s="178">
        <v>5</v>
      </c>
      <c r="O245" s="178">
        <v>5</v>
      </c>
      <c r="P245" s="178">
        <v>5</v>
      </c>
      <c r="Q245" s="178">
        <v>5</v>
      </c>
      <c r="R245" s="178">
        <v>5</v>
      </c>
      <c r="S245" s="178">
        <v>5</v>
      </c>
      <c r="T245" s="178">
        <f t="shared" si="11"/>
        <v>60</v>
      </c>
      <c r="U245" s="475">
        <f t="shared" ref="U245" si="12">T246/T245</f>
        <v>1.8166666666666667</v>
      </c>
      <c r="V245" s="7"/>
    </row>
    <row r="246" spans="1:22" ht="32.25" customHeight="1" x14ac:dyDescent="0.25">
      <c r="A246" s="24"/>
      <c r="B246" s="484"/>
      <c r="C246" s="470"/>
      <c r="D246" s="471"/>
      <c r="E246" s="472"/>
      <c r="F246" s="474"/>
      <c r="G246" s="71" t="s">
        <v>39</v>
      </c>
      <c r="H246" s="181">
        <v>12</v>
      </c>
      <c r="I246" s="181">
        <v>13</v>
      </c>
      <c r="J246" s="181">
        <v>9</v>
      </c>
      <c r="K246" s="181">
        <v>6</v>
      </c>
      <c r="L246" s="181">
        <v>7</v>
      </c>
      <c r="M246" s="181">
        <v>7</v>
      </c>
      <c r="N246" s="182">
        <v>9</v>
      </c>
      <c r="O246" s="181">
        <v>8</v>
      </c>
      <c r="P246" s="181">
        <v>4</v>
      </c>
      <c r="Q246" s="181">
        <v>12</v>
      </c>
      <c r="R246" s="181">
        <v>11</v>
      </c>
      <c r="S246" s="181">
        <v>11</v>
      </c>
      <c r="T246" s="181">
        <f t="shared" si="11"/>
        <v>109</v>
      </c>
      <c r="U246" s="476"/>
      <c r="V246" s="7"/>
    </row>
    <row r="247" spans="1:22" ht="28.5" customHeight="1" x14ac:dyDescent="0.25">
      <c r="A247" s="24"/>
      <c r="B247" s="484"/>
      <c r="C247" s="467" t="s">
        <v>274</v>
      </c>
      <c r="D247" s="468"/>
      <c r="E247" s="469"/>
      <c r="F247" s="473" t="s">
        <v>0</v>
      </c>
      <c r="G247" s="74" t="s">
        <v>38</v>
      </c>
      <c r="H247" s="178">
        <v>10</v>
      </c>
      <c r="I247" s="178">
        <v>10</v>
      </c>
      <c r="J247" s="178">
        <v>10</v>
      </c>
      <c r="K247" s="178">
        <v>10</v>
      </c>
      <c r="L247" s="178">
        <v>10</v>
      </c>
      <c r="M247" s="178">
        <v>10</v>
      </c>
      <c r="N247" s="178">
        <v>5</v>
      </c>
      <c r="O247" s="178">
        <v>5</v>
      </c>
      <c r="P247" s="178">
        <v>5</v>
      </c>
      <c r="Q247" s="178">
        <v>5</v>
      </c>
      <c r="R247" s="178">
        <v>5</v>
      </c>
      <c r="S247" s="178">
        <v>5</v>
      </c>
      <c r="T247" s="178">
        <f t="shared" si="11"/>
        <v>90</v>
      </c>
      <c r="U247" s="475">
        <f t="shared" ref="U247" si="13">T248/T247</f>
        <v>0.5</v>
      </c>
      <c r="V247" s="7"/>
    </row>
    <row r="248" spans="1:22" ht="28.5" customHeight="1" x14ac:dyDescent="0.25">
      <c r="A248" s="24"/>
      <c r="B248" s="484"/>
      <c r="C248" s="470"/>
      <c r="D248" s="471"/>
      <c r="E248" s="472"/>
      <c r="F248" s="474"/>
      <c r="G248" s="71" t="s">
        <v>39</v>
      </c>
      <c r="H248" s="181">
        <v>5</v>
      </c>
      <c r="I248" s="181">
        <v>4</v>
      </c>
      <c r="J248" s="181">
        <v>3</v>
      </c>
      <c r="K248" s="181">
        <v>3</v>
      </c>
      <c r="L248" s="181">
        <v>2</v>
      </c>
      <c r="M248" s="181">
        <v>2</v>
      </c>
      <c r="N248" s="182">
        <v>3</v>
      </c>
      <c r="O248" s="181">
        <v>4</v>
      </c>
      <c r="P248" s="181">
        <v>3</v>
      </c>
      <c r="Q248" s="181">
        <v>5</v>
      </c>
      <c r="R248" s="181">
        <v>6</v>
      </c>
      <c r="S248" s="181">
        <v>5</v>
      </c>
      <c r="T248" s="181">
        <f t="shared" si="11"/>
        <v>45</v>
      </c>
      <c r="U248" s="476"/>
      <c r="V248" s="7"/>
    </row>
    <row r="249" spans="1:22" ht="28.5" customHeight="1" x14ac:dyDescent="0.25">
      <c r="A249" s="24"/>
      <c r="B249" s="484"/>
      <c r="C249" s="467" t="s">
        <v>275</v>
      </c>
      <c r="D249" s="468"/>
      <c r="E249" s="469"/>
      <c r="F249" s="473" t="s">
        <v>276</v>
      </c>
      <c r="G249" s="74" t="s">
        <v>38</v>
      </c>
      <c r="H249" s="178">
        <v>300</v>
      </c>
      <c r="I249" s="178">
        <v>300</v>
      </c>
      <c r="J249" s="178">
        <v>300</v>
      </c>
      <c r="K249" s="178">
        <v>300</v>
      </c>
      <c r="L249" s="178">
        <v>300</v>
      </c>
      <c r="M249" s="178">
        <v>300</v>
      </c>
      <c r="N249" s="178">
        <v>50</v>
      </c>
      <c r="O249" s="178">
        <v>50</v>
      </c>
      <c r="P249" s="178">
        <v>50</v>
      </c>
      <c r="Q249" s="178">
        <v>50</v>
      </c>
      <c r="R249" s="178">
        <v>50</v>
      </c>
      <c r="S249" s="178">
        <v>50</v>
      </c>
      <c r="T249" s="178">
        <f t="shared" si="11"/>
        <v>2100</v>
      </c>
      <c r="U249" s="475">
        <f t="shared" ref="U249" si="14">T250/T249</f>
        <v>0.39666666666666667</v>
      </c>
      <c r="V249" s="7"/>
    </row>
    <row r="250" spans="1:22" ht="28.5" customHeight="1" x14ac:dyDescent="0.25">
      <c r="A250" s="24"/>
      <c r="B250" s="484"/>
      <c r="C250" s="470"/>
      <c r="D250" s="471"/>
      <c r="E250" s="472"/>
      <c r="F250" s="474"/>
      <c r="G250" s="71" t="s">
        <v>39</v>
      </c>
      <c r="H250" s="181">
        <v>258</v>
      </c>
      <c r="I250" s="181">
        <v>82</v>
      </c>
      <c r="J250" s="181">
        <v>118</v>
      </c>
      <c r="K250" s="181">
        <v>3</v>
      </c>
      <c r="L250" s="181">
        <v>17</v>
      </c>
      <c r="M250" s="181">
        <v>14</v>
      </c>
      <c r="N250" s="182">
        <v>114</v>
      </c>
      <c r="O250" s="181">
        <v>21</v>
      </c>
      <c r="P250" s="181">
        <v>46</v>
      </c>
      <c r="Q250" s="181">
        <v>34</v>
      </c>
      <c r="R250" s="181">
        <v>52</v>
      </c>
      <c r="S250" s="181">
        <v>74</v>
      </c>
      <c r="T250" s="181">
        <f t="shared" si="11"/>
        <v>833</v>
      </c>
      <c r="U250" s="476"/>
      <c r="V250" s="7"/>
    </row>
    <row r="251" spans="1:22" ht="28.5" customHeight="1" x14ac:dyDescent="0.25">
      <c r="A251" s="24"/>
      <c r="B251" s="484"/>
      <c r="C251" s="467" t="s">
        <v>277</v>
      </c>
      <c r="D251" s="468"/>
      <c r="E251" s="469"/>
      <c r="F251" s="473" t="s">
        <v>278</v>
      </c>
      <c r="G251" s="74" t="s">
        <v>38</v>
      </c>
      <c r="H251" s="178">
        <v>500</v>
      </c>
      <c r="I251" s="178">
        <v>500</v>
      </c>
      <c r="J251" s="178">
        <v>500</v>
      </c>
      <c r="K251" s="178">
        <v>500</v>
      </c>
      <c r="L251" s="178">
        <v>500</v>
      </c>
      <c r="M251" s="178">
        <v>500</v>
      </c>
      <c r="N251" s="178">
        <v>100</v>
      </c>
      <c r="O251" s="178">
        <v>100</v>
      </c>
      <c r="P251" s="178">
        <v>100</v>
      </c>
      <c r="Q251" s="178">
        <v>100</v>
      </c>
      <c r="R251" s="178">
        <v>100</v>
      </c>
      <c r="S251" s="178">
        <v>100</v>
      </c>
      <c r="T251" s="178">
        <f t="shared" si="11"/>
        <v>3600</v>
      </c>
      <c r="U251" s="475">
        <f t="shared" ref="U251" si="15">T252/T251</f>
        <v>0.62</v>
      </c>
      <c r="V251" s="7"/>
    </row>
    <row r="252" spans="1:22" ht="28.5" customHeight="1" x14ac:dyDescent="0.25">
      <c r="A252" s="24"/>
      <c r="B252" s="484"/>
      <c r="C252" s="470"/>
      <c r="D252" s="471"/>
      <c r="E252" s="472"/>
      <c r="F252" s="474"/>
      <c r="G252" s="71" t="s">
        <v>39</v>
      </c>
      <c r="H252" s="181">
        <v>361</v>
      </c>
      <c r="I252" s="181">
        <v>303</v>
      </c>
      <c r="J252" s="181">
        <v>212</v>
      </c>
      <c r="K252" s="181">
        <v>40</v>
      </c>
      <c r="L252" s="181">
        <v>76</v>
      </c>
      <c r="M252" s="181">
        <v>122</v>
      </c>
      <c r="N252" s="182">
        <v>162</v>
      </c>
      <c r="O252" s="181">
        <v>139</v>
      </c>
      <c r="P252" s="181">
        <v>190</v>
      </c>
      <c r="Q252" s="181">
        <v>181</v>
      </c>
      <c r="R252" s="181">
        <v>190</v>
      </c>
      <c r="S252" s="181">
        <v>256</v>
      </c>
      <c r="T252" s="181">
        <f>SUM(H252:S252)</f>
        <v>2232</v>
      </c>
      <c r="U252" s="476"/>
      <c r="V252" s="7"/>
    </row>
    <row r="253" spans="1:22" ht="28.5" customHeight="1" x14ac:dyDescent="0.25">
      <c r="A253" s="24"/>
      <c r="B253" s="484"/>
      <c r="C253" s="467" t="s">
        <v>279</v>
      </c>
      <c r="D253" s="468"/>
      <c r="E253" s="469"/>
      <c r="F253" s="473" t="s">
        <v>280</v>
      </c>
      <c r="G253" s="74" t="s">
        <v>38</v>
      </c>
      <c r="H253" s="178">
        <v>1200</v>
      </c>
      <c r="I253" s="178">
        <v>1200</v>
      </c>
      <c r="J253" s="178">
        <v>1200</v>
      </c>
      <c r="K253" s="178">
        <v>1200</v>
      </c>
      <c r="L253" s="178">
        <v>1200</v>
      </c>
      <c r="M253" s="178">
        <v>1200</v>
      </c>
      <c r="N253" s="178">
        <v>700</v>
      </c>
      <c r="O253" s="178">
        <v>700</v>
      </c>
      <c r="P253" s="178">
        <v>700</v>
      </c>
      <c r="Q253" s="178">
        <v>700</v>
      </c>
      <c r="R253" s="178">
        <v>700</v>
      </c>
      <c r="S253" s="178">
        <v>700</v>
      </c>
      <c r="T253" s="178">
        <f t="shared" si="11"/>
        <v>11400</v>
      </c>
      <c r="U253" s="475">
        <f t="shared" ref="U253" si="16">T254/T253</f>
        <v>0.86701754385964913</v>
      </c>
      <c r="V253" s="7"/>
    </row>
    <row r="254" spans="1:22" ht="28.5" customHeight="1" x14ac:dyDescent="0.25">
      <c r="A254" s="24"/>
      <c r="B254" s="484"/>
      <c r="C254" s="470"/>
      <c r="D254" s="471"/>
      <c r="E254" s="472"/>
      <c r="F254" s="474"/>
      <c r="G254" s="71" t="s">
        <v>39</v>
      </c>
      <c r="H254" s="181">
        <v>710</v>
      </c>
      <c r="I254" s="181">
        <v>617</v>
      </c>
      <c r="J254" s="181">
        <v>446</v>
      </c>
      <c r="K254" s="181">
        <v>369</v>
      </c>
      <c r="L254" s="181">
        <v>417</v>
      </c>
      <c r="M254" s="181">
        <v>518</v>
      </c>
      <c r="N254" s="182">
        <v>582</v>
      </c>
      <c r="O254" s="181">
        <v>842</v>
      </c>
      <c r="P254" s="181">
        <v>1592</v>
      </c>
      <c r="Q254" s="181">
        <v>1163</v>
      </c>
      <c r="R254" s="181">
        <v>1276</v>
      </c>
      <c r="S254" s="181">
        <v>1352</v>
      </c>
      <c r="T254" s="181">
        <f>SUM(H254:S254)</f>
        <v>9884</v>
      </c>
      <c r="U254" s="476"/>
      <c r="V254" s="7"/>
    </row>
    <row r="255" spans="1:22" ht="28.5" customHeight="1" x14ac:dyDescent="0.25">
      <c r="A255" s="24"/>
      <c r="B255" s="484"/>
      <c r="C255" s="467" t="s">
        <v>281</v>
      </c>
      <c r="D255" s="468"/>
      <c r="E255" s="469"/>
      <c r="F255" s="473" t="s">
        <v>280</v>
      </c>
      <c r="G255" s="74" t="s">
        <v>38</v>
      </c>
      <c r="H255" s="178">
        <v>800</v>
      </c>
      <c r="I255" s="178">
        <v>800</v>
      </c>
      <c r="J255" s="178">
        <v>800</v>
      </c>
      <c r="K255" s="178">
        <v>800</v>
      </c>
      <c r="L255" s="178">
        <v>800</v>
      </c>
      <c r="M255" s="178">
        <v>800</v>
      </c>
      <c r="N255" s="178">
        <v>600</v>
      </c>
      <c r="O255" s="178">
        <v>600</v>
      </c>
      <c r="P255" s="178">
        <v>600</v>
      </c>
      <c r="Q255" s="178">
        <v>600</v>
      </c>
      <c r="R255" s="178">
        <v>600</v>
      </c>
      <c r="S255" s="178">
        <v>600</v>
      </c>
      <c r="T255" s="178">
        <f>SUM(H255:S255)</f>
        <v>8400</v>
      </c>
      <c r="U255" s="475">
        <f t="shared" ref="U255" si="17">T256/T255</f>
        <v>0.86404761904761906</v>
      </c>
      <c r="V255" s="7"/>
    </row>
    <row r="256" spans="1:22" ht="28.5" customHeight="1" x14ac:dyDescent="0.25">
      <c r="A256" s="24"/>
      <c r="B256" s="484"/>
      <c r="C256" s="470"/>
      <c r="D256" s="471"/>
      <c r="E256" s="472"/>
      <c r="F256" s="474"/>
      <c r="G256" s="71" t="s">
        <v>39</v>
      </c>
      <c r="H256" s="183">
        <v>1078</v>
      </c>
      <c r="I256" s="183">
        <v>834</v>
      </c>
      <c r="J256" s="183">
        <v>724</v>
      </c>
      <c r="K256" s="183">
        <v>288</v>
      </c>
      <c r="L256" s="183">
        <v>387</v>
      </c>
      <c r="M256" s="183">
        <v>376</v>
      </c>
      <c r="N256" s="184">
        <v>434</v>
      </c>
      <c r="O256" s="183">
        <v>415</v>
      </c>
      <c r="P256" s="183">
        <v>792</v>
      </c>
      <c r="Q256" s="183">
        <v>699</v>
      </c>
      <c r="R256" s="183">
        <v>663</v>
      </c>
      <c r="S256" s="183">
        <v>568</v>
      </c>
      <c r="T256" s="181">
        <f>SUM(H256:S256)</f>
        <v>7258</v>
      </c>
      <c r="U256" s="476"/>
    </row>
    <row r="257" spans="1:31" ht="28.5" customHeight="1" x14ac:dyDescent="0.25">
      <c r="A257" s="24"/>
      <c r="B257" s="484"/>
      <c r="C257" s="477" t="s">
        <v>282</v>
      </c>
      <c r="D257" s="478"/>
      <c r="E257" s="479"/>
      <c r="F257" s="473" t="s">
        <v>283</v>
      </c>
      <c r="G257" s="74" t="s">
        <v>38</v>
      </c>
      <c r="H257" s="189">
        <v>73000</v>
      </c>
      <c r="I257" s="189">
        <v>73000</v>
      </c>
      <c r="J257" s="189">
        <v>73000</v>
      </c>
      <c r="K257" s="189">
        <v>73000</v>
      </c>
      <c r="L257" s="189">
        <v>73000</v>
      </c>
      <c r="M257" s="189">
        <v>73000</v>
      </c>
      <c r="N257" s="189">
        <v>73000</v>
      </c>
      <c r="O257" s="189">
        <v>73000</v>
      </c>
      <c r="P257" s="189">
        <v>73000</v>
      </c>
      <c r="Q257" s="189">
        <v>73000</v>
      </c>
      <c r="R257" s="189">
        <v>73000</v>
      </c>
      <c r="S257" s="189">
        <v>73000</v>
      </c>
      <c r="T257" s="178">
        <f t="shared" si="11"/>
        <v>876000</v>
      </c>
      <c r="U257" s="475">
        <f t="shared" ref="U257" si="18">T258/T257</f>
        <v>0.92608555936073056</v>
      </c>
    </row>
    <row r="258" spans="1:31" ht="28.5" customHeight="1" x14ac:dyDescent="0.25">
      <c r="A258" s="24"/>
      <c r="B258" s="484"/>
      <c r="C258" s="480"/>
      <c r="D258" s="481"/>
      <c r="E258" s="482"/>
      <c r="F258" s="474"/>
      <c r="G258" s="71" t="s">
        <v>39</v>
      </c>
      <c r="H258" s="190">
        <v>69636.899999999994</v>
      </c>
      <c r="I258" s="190">
        <v>69673.95</v>
      </c>
      <c r="J258" s="190">
        <v>69690.099999999991</v>
      </c>
      <c r="K258" s="190">
        <v>62050</v>
      </c>
      <c r="L258" s="190">
        <v>62050</v>
      </c>
      <c r="M258" s="190">
        <v>62050</v>
      </c>
      <c r="N258" s="191">
        <v>69350</v>
      </c>
      <c r="O258" s="190">
        <v>69350</v>
      </c>
      <c r="P258" s="190">
        <v>69350</v>
      </c>
      <c r="Q258" s="190">
        <v>69350</v>
      </c>
      <c r="R258" s="190">
        <v>69350</v>
      </c>
      <c r="S258" s="190">
        <v>69350</v>
      </c>
      <c r="T258" s="181">
        <f t="shared" si="11"/>
        <v>811250.95</v>
      </c>
      <c r="U258" s="476"/>
    </row>
    <row r="259" spans="1:31" ht="28.5" customHeight="1" x14ac:dyDescent="0.25">
      <c r="A259" s="24"/>
      <c r="B259" s="484"/>
      <c r="C259" s="477" t="s">
        <v>284</v>
      </c>
      <c r="D259" s="478"/>
      <c r="E259" s="479"/>
      <c r="F259" s="473" t="s">
        <v>283</v>
      </c>
      <c r="G259" s="74" t="s">
        <v>38</v>
      </c>
      <c r="H259" s="189">
        <v>128000</v>
      </c>
      <c r="I259" s="189">
        <v>128000</v>
      </c>
      <c r="J259" s="189">
        <v>128000</v>
      </c>
      <c r="K259" s="189">
        <v>128000</v>
      </c>
      <c r="L259" s="189">
        <v>128000</v>
      </c>
      <c r="M259" s="189">
        <v>128000</v>
      </c>
      <c r="N259" s="189">
        <v>128000</v>
      </c>
      <c r="O259" s="189">
        <v>128000</v>
      </c>
      <c r="P259" s="189">
        <v>128000</v>
      </c>
      <c r="Q259" s="189">
        <v>128000</v>
      </c>
      <c r="R259" s="189">
        <v>128000</v>
      </c>
      <c r="S259" s="189">
        <v>128000</v>
      </c>
      <c r="T259" s="178">
        <f t="shared" si="11"/>
        <v>1536000</v>
      </c>
      <c r="U259" s="475">
        <f t="shared" ref="U259" si="19">T260/T259</f>
        <v>0.73900465494791656</v>
      </c>
    </row>
    <row r="260" spans="1:31" ht="28.5" customHeight="1" x14ac:dyDescent="0.25">
      <c r="A260" s="24"/>
      <c r="B260" s="484"/>
      <c r="C260" s="480"/>
      <c r="D260" s="481"/>
      <c r="E260" s="482"/>
      <c r="F260" s="474"/>
      <c r="G260" s="71" t="s">
        <v>39</v>
      </c>
      <c r="H260" s="185">
        <v>109417.95</v>
      </c>
      <c r="I260" s="185">
        <v>109639.8</v>
      </c>
      <c r="J260" s="185">
        <v>109653.4</v>
      </c>
      <c r="K260" s="185">
        <v>51200</v>
      </c>
      <c r="L260" s="185">
        <v>51200</v>
      </c>
      <c r="M260" s="185">
        <v>51200</v>
      </c>
      <c r="N260" s="185">
        <v>108800</v>
      </c>
      <c r="O260" s="185">
        <v>108800</v>
      </c>
      <c r="P260" s="185">
        <v>108800</v>
      </c>
      <c r="Q260" s="185">
        <v>108800</v>
      </c>
      <c r="R260" s="185">
        <v>108800</v>
      </c>
      <c r="S260" s="185">
        <v>108800</v>
      </c>
      <c r="T260" s="186">
        <f t="shared" si="11"/>
        <v>1135111.1499999999</v>
      </c>
      <c r="U260" s="476"/>
    </row>
    <row r="261" spans="1:31" ht="28.5" customHeight="1" x14ac:dyDescent="0.25">
      <c r="A261" s="24"/>
      <c r="B261" s="484"/>
      <c r="C261" s="477" t="s">
        <v>285</v>
      </c>
      <c r="D261" s="478"/>
      <c r="E261" s="479"/>
      <c r="F261" s="473" t="s">
        <v>280</v>
      </c>
      <c r="G261" s="74" t="s">
        <v>38</v>
      </c>
      <c r="H261" s="189">
        <v>12000</v>
      </c>
      <c r="I261" s="189">
        <v>12000</v>
      </c>
      <c r="J261" s="189">
        <v>12000</v>
      </c>
      <c r="K261" s="189">
        <v>12000</v>
      </c>
      <c r="L261" s="189">
        <v>12000</v>
      </c>
      <c r="M261" s="189">
        <v>12000</v>
      </c>
      <c r="N261" s="178">
        <v>2000</v>
      </c>
      <c r="O261" s="178">
        <v>2000</v>
      </c>
      <c r="P261" s="178">
        <v>2000</v>
      </c>
      <c r="Q261" s="178">
        <v>2000</v>
      </c>
      <c r="R261" s="178">
        <v>2000</v>
      </c>
      <c r="S261" s="178">
        <v>2000</v>
      </c>
      <c r="T261" s="178">
        <f>SUM(H261:S261)</f>
        <v>84000</v>
      </c>
      <c r="U261" s="475">
        <f t="shared" ref="U261" si="20">T262/T261</f>
        <v>0.39779761904761907</v>
      </c>
    </row>
    <row r="262" spans="1:31" ht="28.5" customHeight="1" x14ac:dyDescent="0.25">
      <c r="A262" s="24"/>
      <c r="B262" s="484"/>
      <c r="C262" s="480"/>
      <c r="D262" s="481"/>
      <c r="E262" s="482"/>
      <c r="F262" s="474"/>
      <c r="G262" s="71" t="s">
        <v>39</v>
      </c>
      <c r="H262" s="187">
        <v>6384</v>
      </c>
      <c r="I262" s="187">
        <v>4770</v>
      </c>
      <c r="J262" s="187">
        <v>3389</v>
      </c>
      <c r="K262" s="187">
        <v>551</v>
      </c>
      <c r="L262" s="187">
        <v>798</v>
      </c>
      <c r="M262" s="187">
        <v>1338</v>
      </c>
      <c r="N262" s="186">
        <v>1168</v>
      </c>
      <c r="O262" s="187">
        <v>1688</v>
      </c>
      <c r="P262" s="187">
        <v>3593</v>
      </c>
      <c r="Q262" s="187">
        <v>3350</v>
      </c>
      <c r="R262" s="187">
        <v>3036</v>
      </c>
      <c r="S262" s="187">
        <v>3350</v>
      </c>
      <c r="T262" s="186">
        <f t="shared" si="11"/>
        <v>33415</v>
      </c>
      <c r="U262" s="476"/>
    </row>
    <row r="263" spans="1:31" ht="35.25" customHeight="1" x14ac:dyDescent="0.25">
      <c r="A263" s="24"/>
      <c r="B263" s="484"/>
      <c r="C263" s="477" t="s">
        <v>286</v>
      </c>
      <c r="D263" s="478"/>
      <c r="E263" s="479"/>
      <c r="F263" s="473" t="s">
        <v>287</v>
      </c>
      <c r="G263" s="74" t="s">
        <v>38</v>
      </c>
      <c r="H263" s="188">
        <v>3000</v>
      </c>
      <c r="I263" s="188">
        <v>3000</v>
      </c>
      <c r="J263" s="188">
        <v>3000</v>
      </c>
      <c r="K263" s="188">
        <v>3000</v>
      </c>
      <c r="L263" s="188">
        <v>3000</v>
      </c>
      <c r="M263" s="188">
        <v>3000</v>
      </c>
      <c r="N263" s="188">
        <v>3000</v>
      </c>
      <c r="O263" s="188">
        <v>3000</v>
      </c>
      <c r="P263" s="188">
        <v>3000</v>
      </c>
      <c r="Q263" s="188">
        <v>3000</v>
      </c>
      <c r="R263" s="188">
        <v>3000</v>
      </c>
      <c r="S263" s="188">
        <v>3000</v>
      </c>
      <c r="T263" s="178">
        <f t="shared" si="11"/>
        <v>36000</v>
      </c>
      <c r="U263" s="475">
        <f t="shared" ref="U263" si="21">T264/T263</f>
        <v>1.0091944444444445</v>
      </c>
    </row>
    <row r="264" spans="1:31" ht="35.25" customHeight="1" x14ac:dyDescent="0.25">
      <c r="A264" s="24"/>
      <c r="B264" s="484"/>
      <c r="C264" s="480"/>
      <c r="D264" s="481"/>
      <c r="E264" s="482"/>
      <c r="F264" s="474"/>
      <c r="G264" s="71" t="s">
        <v>39</v>
      </c>
      <c r="H264" s="185">
        <v>2364</v>
      </c>
      <c r="I264" s="185">
        <v>3284</v>
      </c>
      <c r="J264" s="185">
        <v>2493</v>
      </c>
      <c r="K264" s="185">
        <v>894</v>
      </c>
      <c r="L264" s="185">
        <v>1385</v>
      </c>
      <c r="M264" s="185">
        <v>3770</v>
      </c>
      <c r="N264" s="185">
        <v>0</v>
      </c>
      <c r="O264" s="185">
        <v>2610</v>
      </c>
      <c r="P264" s="185">
        <v>3840</v>
      </c>
      <c r="Q264" s="185">
        <v>3770</v>
      </c>
      <c r="R264" s="185">
        <v>4058</v>
      </c>
      <c r="S264" s="185">
        <v>7863</v>
      </c>
      <c r="T264" s="186">
        <f t="shared" si="11"/>
        <v>36331</v>
      </c>
      <c r="U264" s="476"/>
    </row>
    <row r="265" spans="1:31" ht="28.5" customHeight="1" x14ac:dyDescent="0.25">
      <c r="A265" s="24"/>
      <c r="B265" s="484"/>
      <c r="C265" s="477" t="s">
        <v>288</v>
      </c>
      <c r="D265" s="478"/>
      <c r="E265" s="479"/>
      <c r="F265" s="473" t="s">
        <v>0</v>
      </c>
      <c r="G265" s="74" t="s">
        <v>38</v>
      </c>
      <c r="H265" s="188">
        <v>660</v>
      </c>
      <c r="I265" s="188">
        <v>660</v>
      </c>
      <c r="J265" s="188">
        <v>660</v>
      </c>
      <c r="K265" s="188">
        <v>660</v>
      </c>
      <c r="L265" s="188">
        <v>660</v>
      </c>
      <c r="M265" s="188">
        <v>660</v>
      </c>
      <c r="N265" s="188">
        <v>660</v>
      </c>
      <c r="O265" s="188">
        <v>660</v>
      </c>
      <c r="P265" s="188">
        <v>660</v>
      </c>
      <c r="Q265" s="188">
        <v>660</v>
      </c>
      <c r="R265" s="188">
        <v>660</v>
      </c>
      <c r="S265" s="188">
        <v>660</v>
      </c>
      <c r="T265" s="178">
        <f t="shared" si="11"/>
        <v>7920</v>
      </c>
      <c r="U265" s="475">
        <f t="shared" ref="U265" si="22">T266/T265</f>
        <v>0.77500000000000002</v>
      </c>
    </row>
    <row r="266" spans="1:31" ht="28.5" customHeight="1" x14ac:dyDescent="0.25">
      <c r="A266" s="24"/>
      <c r="B266" s="484"/>
      <c r="C266" s="480"/>
      <c r="D266" s="481"/>
      <c r="E266" s="482"/>
      <c r="F266" s="474"/>
      <c r="G266" s="71" t="s">
        <v>39</v>
      </c>
      <c r="H266" s="185">
        <v>215</v>
      </c>
      <c r="I266" s="185">
        <v>597</v>
      </c>
      <c r="J266" s="185">
        <v>452</v>
      </c>
      <c r="K266" s="185">
        <v>127</v>
      </c>
      <c r="L266" s="185">
        <v>165</v>
      </c>
      <c r="M266" s="185">
        <v>272</v>
      </c>
      <c r="N266" s="185">
        <v>753</v>
      </c>
      <c r="O266" s="185">
        <v>430</v>
      </c>
      <c r="P266" s="185">
        <v>647</v>
      </c>
      <c r="Q266" s="185">
        <v>853</v>
      </c>
      <c r="R266" s="185">
        <v>998</v>
      </c>
      <c r="S266" s="185">
        <v>629</v>
      </c>
      <c r="T266" s="186">
        <f t="shared" si="11"/>
        <v>6138</v>
      </c>
      <c r="U266" s="476"/>
    </row>
    <row r="267" spans="1:31" ht="28.5" customHeight="1" x14ac:dyDescent="0.25">
      <c r="A267" s="24"/>
      <c r="B267" s="484"/>
      <c r="C267" s="477" t="s">
        <v>289</v>
      </c>
      <c r="D267" s="478"/>
      <c r="E267" s="479"/>
      <c r="F267" s="473" t="s">
        <v>0</v>
      </c>
      <c r="G267" s="74" t="s">
        <v>38</v>
      </c>
      <c r="H267" s="188">
        <v>7250</v>
      </c>
      <c r="I267" s="188">
        <v>7230</v>
      </c>
      <c r="J267" s="188">
        <v>7270</v>
      </c>
      <c r="K267" s="188">
        <v>7500</v>
      </c>
      <c r="L267" s="188">
        <v>7350</v>
      </c>
      <c r="M267" s="188">
        <v>7320</v>
      </c>
      <c r="N267" s="188">
        <v>2000</v>
      </c>
      <c r="O267" s="188">
        <v>2000</v>
      </c>
      <c r="P267" s="188">
        <v>2000</v>
      </c>
      <c r="Q267" s="188">
        <v>2000</v>
      </c>
      <c r="R267" s="188">
        <v>2000</v>
      </c>
      <c r="S267" s="188">
        <v>2000</v>
      </c>
      <c r="T267" s="178">
        <f t="shared" si="11"/>
        <v>55920</v>
      </c>
      <c r="U267" s="475">
        <f t="shared" ref="U267" si="23">T268/T267</f>
        <v>0.59924892703862664</v>
      </c>
    </row>
    <row r="268" spans="1:31" ht="28.5" customHeight="1" x14ac:dyDescent="0.25">
      <c r="A268" s="24"/>
      <c r="B268" s="484"/>
      <c r="C268" s="480"/>
      <c r="D268" s="481"/>
      <c r="E268" s="482"/>
      <c r="F268" s="474"/>
      <c r="G268" s="71" t="s">
        <v>39</v>
      </c>
      <c r="H268" s="185">
        <v>4806</v>
      </c>
      <c r="I268" s="185">
        <v>4905</v>
      </c>
      <c r="J268" s="185">
        <v>5782</v>
      </c>
      <c r="K268" s="185">
        <v>911</v>
      </c>
      <c r="L268" s="185">
        <v>1067</v>
      </c>
      <c r="M268" s="185">
        <v>1457</v>
      </c>
      <c r="N268" s="185">
        <v>1609</v>
      </c>
      <c r="O268" s="185">
        <v>1203</v>
      </c>
      <c r="P268" s="185">
        <v>1793</v>
      </c>
      <c r="Q268" s="185">
        <v>2739</v>
      </c>
      <c r="R268" s="185">
        <v>3019</v>
      </c>
      <c r="S268" s="185">
        <v>4219</v>
      </c>
      <c r="T268" s="186">
        <f t="shared" si="11"/>
        <v>33510</v>
      </c>
      <c r="U268" s="476"/>
    </row>
    <row r="269" spans="1:31" ht="28.5" customHeight="1" x14ac:dyDescent="0.25">
      <c r="A269" s="24"/>
      <c r="B269" s="484"/>
      <c r="C269" s="467" t="s">
        <v>290</v>
      </c>
      <c r="D269" s="468"/>
      <c r="E269" s="469"/>
      <c r="F269" s="473" t="s">
        <v>0</v>
      </c>
      <c r="G269" s="74" t="s">
        <v>38</v>
      </c>
      <c r="H269" s="188">
        <v>2545</v>
      </c>
      <c r="I269" s="188">
        <v>2545</v>
      </c>
      <c r="J269" s="188">
        <v>2335</v>
      </c>
      <c r="K269" s="188">
        <v>2206</v>
      </c>
      <c r="L269" s="188">
        <v>2317</v>
      </c>
      <c r="M269" s="188">
        <v>2471</v>
      </c>
      <c r="N269" s="188">
        <v>2384</v>
      </c>
      <c r="O269" s="188">
        <v>2254</v>
      </c>
      <c r="P269" s="188">
        <v>2047</v>
      </c>
      <c r="Q269" s="188">
        <v>2308</v>
      </c>
      <c r="R269" s="188">
        <v>2295</v>
      </c>
      <c r="S269" s="188">
        <v>2305</v>
      </c>
      <c r="T269" s="178">
        <f t="shared" si="11"/>
        <v>28012</v>
      </c>
      <c r="U269" s="475">
        <f t="shared" ref="U269" si="24">T270/T269</f>
        <v>1.0515493359988577</v>
      </c>
    </row>
    <row r="270" spans="1:31" ht="28.5" customHeight="1" x14ac:dyDescent="0.25">
      <c r="A270" s="24"/>
      <c r="B270" s="484"/>
      <c r="C270" s="470"/>
      <c r="D270" s="471"/>
      <c r="E270" s="472"/>
      <c r="F270" s="474"/>
      <c r="G270" s="71" t="s">
        <v>39</v>
      </c>
      <c r="H270" s="185">
        <v>3594</v>
      </c>
      <c r="I270" s="185">
        <v>2133</v>
      </c>
      <c r="J270" s="185">
        <v>2225</v>
      </c>
      <c r="K270" s="185">
        <v>0</v>
      </c>
      <c r="L270" s="185">
        <v>2</v>
      </c>
      <c r="M270" s="185">
        <v>4</v>
      </c>
      <c r="N270" s="185">
        <v>3680</v>
      </c>
      <c r="O270" s="185">
        <v>2834</v>
      </c>
      <c r="P270" s="185">
        <v>4200</v>
      </c>
      <c r="Q270" s="185">
        <v>2167</v>
      </c>
      <c r="R270" s="185">
        <v>3790</v>
      </c>
      <c r="S270" s="185">
        <v>4827</v>
      </c>
      <c r="T270" s="186">
        <f>SUM(H270:S270)</f>
        <v>29456</v>
      </c>
      <c r="U270" s="476"/>
    </row>
    <row r="271" spans="1:31" ht="28.5" customHeight="1" x14ac:dyDescent="0.25">
      <c r="A271" s="24"/>
      <c r="B271" s="484"/>
      <c r="C271" s="467" t="s">
        <v>291</v>
      </c>
      <c r="D271" s="468"/>
      <c r="E271" s="469"/>
      <c r="F271" s="473" t="s">
        <v>0</v>
      </c>
      <c r="G271" s="74" t="s">
        <v>38</v>
      </c>
      <c r="H271" s="188">
        <v>2265</v>
      </c>
      <c r="I271" s="188">
        <v>2123</v>
      </c>
      <c r="J271" s="188">
        <v>2250</v>
      </c>
      <c r="K271" s="188">
        <v>2413</v>
      </c>
      <c r="L271" s="188">
        <v>2402</v>
      </c>
      <c r="M271" s="188">
        <v>2278</v>
      </c>
      <c r="N271" s="188">
        <v>1000</v>
      </c>
      <c r="O271" s="188">
        <v>1000</v>
      </c>
      <c r="P271" s="188">
        <v>1000</v>
      </c>
      <c r="Q271" s="188">
        <v>1000</v>
      </c>
      <c r="R271" s="188">
        <v>1000</v>
      </c>
      <c r="S271" s="188">
        <v>1000</v>
      </c>
      <c r="T271" s="178">
        <f>SUM(H271:S271)</f>
        <v>19731</v>
      </c>
      <c r="U271" s="475">
        <f t="shared" ref="U271" si="25">T272/T271</f>
        <v>0.7004206578480564</v>
      </c>
    </row>
    <row r="272" spans="1:31" ht="28.5" customHeight="1" x14ac:dyDescent="0.25">
      <c r="A272" s="24"/>
      <c r="B272" s="484"/>
      <c r="C272" s="470"/>
      <c r="D272" s="471"/>
      <c r="E272" s="472"/>
      <c r="F272" s="474"/>
      <c r="G272" s="71" t="s">
        <v>39</v>
      </c>
      <c r="H272" s="185">
        <v>2545</v>
      </c>
      <c r="I272" s="185">
        <v>1278</v>
      </c>
      <c r="J272" s="185">
        <v>1264</v>
      </c>
      <c r="K272" s="185">
        <v>9</v>
      </c>
      <c r="L272" s="185">
        <v>21</v>
      </c>
      <c r="M272" s="185">
        <v>42</v>
      </c>
      <c r="N272" s="185">
        <v>208</v>
      </c>
      <c r="O272" s="185">
        <v>608</v>
      </c>
      <c r="P272" s="185">
        <v>802</v>
      </c>
      <c r="Q272" s="185">
        <v>1537</v>
      </c>
      <c r="R272" s="185">
        <v>2081</v>
      </c>
      <c r="S272" s="185">
        <v>3425</v>
      </c>
      <c r="T272" s="186">
        <f>SUM(H272:S272)</f>
        <v>13820</v>
      </c>
      <c r="U272" s="476"/>
      <c r="AE272" s="36"/>
    </row>
    <row r="273" spans="1:21" ht="31.5" customHeight="1" x14ac:dyDescent="0.25">
      <c r="A273" s="24"/>
      <c r="B273" s="484"/>
      <c r="C273" s="467" t="s">
        <v>292</v>
      </c>
      <c r="D273" s="468"/>
      <c r="E273" s="469"/>
      <c r="F273" s="473" t="s">
        <v>0</v>
      </c>
      <c r="G273" s="74" t="s">
        <v>38</v>
      </c>
      <c r="H273" s="188">
        <v>1828</v>
      </c>
      <c r="I273" s="188">
        <v>1828</v>
      </c>
      <c r="J273" s="188">
        <v>1828</v>
      </c>
      <c r="K273" s="188">
        <v>1828</v>
      </c>
      <c r="L273" s="188">
        <v>1828</v>
      </c>
      <c r="M273" s="188">
        <v>1828</v>
      </c>
      <c r="N273" s="188">
        <v>700</v>
      </c>
      <c r="O273" s="188">
        <v>700</v>
      </c>
      <c r="P273" s="188">
        <v>700</v>
      </c>
      <c r="Q273" s="188">
        <v>700</v>
      </c>
      <c r="R273" s="188">
        <v>700</v>
      </c>
      <c r="S273" s="188">
        <v>700</v>
      </c>
      <c r="T273" s="178">
        <f t="shared" si="11"/>
        <v>15168</v>
      </c>
      <c r="U273" s="475">
        <f t="shared" ref="U273" si="26">T274/T273</f>
        <v>0.85911128691983119</v>
      </c>
    </row>
    <row r="274" spans="1:21" ht="31.5" customHeight="1" x14ac:dyDescent="0.25">
      <c r="A274" s="24"/>
      <c r="B274" s="484"/>
      <c r="C274" s="470"/>
      <c r="D274" s="471"/>
      <c r="E274" s="472"/>
      <c r="F274" s="474"/>
      <c r="G274" s="71" t="s">
        <v>39</v>
      </c>
      <c r="H274" s="185">
        <v>2419</v>
      </c>
      <c r="I274" s="185">
        <v>1665</v>
      </c>
      <c r="J274" s="185">
        <v>1515</v>
      </c>
      <c r="K274" s="185">
        <v>14</v>
      </c>
      <c r="L274" s="185">
        <v>17</v>
      </c>
      <c r="M274" s="185">
        <v>183</v>
      </c>
      <c r="N274" s="185">
        <v>215</v>
      </c>
      <c r="O274" s="185">
        <v>763</v>
      </c>
      <c r="P274" s="185">
        <v>761</v>
      </c>
      <c r="Q274" s="185">
        <v>1895</v>
      </c>
      <c r="R274" s="185">
        <v>2094</v>
      </c>
      <c r="S274" s="185">
        <v>1490</v>
      </c>
      <c r="T274" s="186">
        <f t="shared" si="11"/>
        <v>13031</v>
      </c>
      <c r="U274" s="476"/>
    </row>
    <row r="275" spans="1:21" ht="15" customHeight="1" x14ac:dyDescent="0.25">
      <c r="A275" s="24"/>
      <c r="B275" s="282" t="s">
        <v>47</v>
      </c>
      <c r="C275" s="282"/>
      <c r="D275" s="282"/>
      <c r="E275" s="358" t="s">
        <v>111</v>
      </c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</row>
    <row r="276" spans="1:21" ht="15" customHeight="1" x14ac:dyDescent="0.25">
      <c r="A276" s="24"/>
      <c r="B276" s="282" t="s">
        <v>96</v>
      </c>
      <c r="C276" s="282"/>
      <c r="D276" s="282"/>
      <c r="E276" s="358" t="s">
        <v>112</v>
      </c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</row>
    <row r="277" spans="1:21" ht="14.45" customHeight="1" x14ac:dyDescent="0.25">
      <c r="A277" s="24"/>
      <c r="B277" s="282" t="s">
        <v>242</v>
      </c>
      <c r="C277" s="282"/>
      <c r="D277" s="282"/>
      <c r="E277" s="283">
        <v>496983496.50999999</v>
      </c>
      <c r="F277" s="283"/>
      <c r="G277" s="283"/>
      <c r="H277" s="283"/>
      <c r="I277" s="283"/>
      <c r="J277" s="283"/>
      <c r="K277" s="283"/>
      <c r="L277" s="283"/>
      <c r="M277" s="283"/>
      <c r="N277" s="283"/>
      <c r="O277" s="283"/>
      <c r="P277" s="283"/>
      <c r="Q277" s="283"/>
      <c r="R277" s="283"/>
      <c r="S277" s="283"/>
      <c r="T277" s="283"/>
      <c r="U277" s="283"/>
    </row>
    <row r="278" spans="1:21" ht="14.45" customHeight="1" x14ac:dyDescent="0.25">
      <c r="A278" s="24"/>
      <c r="B278" s="282" t="s">
        <v>243</v>
      </c>
      <c r="C278" s="282"/>
      <c r="D278" s="282"/>
      <c r="E278" s="283">
        <v>467909110.38</v>
      </c>
      <c r="F278" s="283"/>
      <c r="G278" s="283"/>
      <c r="H278" s="283"/>
      <c r="I278" s="283"/>
      <c r="J278" s="283"/>
      <c r="K278" s="283"/>
      <c r="L278" s="283"/>
      <c r="M278" s="283"/>
      <c r="N278" s="283"/>
      <c r="O278" s="283"/>
      <c r="P278" s="283"/>
      <c r="Q278" s="283"/>
      <c r="R278" s="283"/>
      <c r="S278" s="283"/>
      <c r="T278" s="283"/>
      <c r="U278" s="283"/>
    </row>
    <row r="279" spans="1:21" ht="8.25" customHeight="1" x14ac:dyDescent="0.25">
      <c r="A279" s="24"/>
      <c r="B279" s="359"/>
      <c r="C279" s="360"/>
      <c r="D279" s="360"/>
      <c r="E279" s="360"/>
      <c r="F279" s="360"/>
      <c r="G279" s="360"/>
      <c r="H279" s="360"/>
      <c r="I279" s="360"/>
      <c r="J279" s="360"/>
      <c r="K279" s="360"/>
      <c r="L279" s="360"/>
      <c r="M279" s="360"/>
      <c r="N279" s="360"/>
      <c r="O279" s="360"/>
      <c r="P279" s="360"/>
      <c r="Q279" s="360"/>
      <c r="R279" s="360"/>
      <c r="S279" s="360"/>
      <c r="T279" s="360"/>
      <c r="U279" s="361"/>
    </row>
    <row r="280" spans="1:21" ht="18" x14ac:dyDescent="0.25">
      <c r="A280" s="24"/>
      <c r="B280" s="362" t="s">
        <v>20</v>
      </c>
      <c r="C280" s="363"/>
      <c r="D280" s="363"/>
      <c r="E280" s="363"/>
      <c r="F280" s="363"/>
      <c r="G280" s="363"/>
      <c r="H280" s="363"/>
      <c r="I280" s="363"/>
      <c r="J280" s="363"/>
      <c r="K280" s="363"/>
      <c r="L280" s="363"/>
      <c r="M280" s="363"/>
      <c r="N280" s="363"/>
      <c r="O280" s="363"/>
      <c r="P280" s="363"/>
      <c r="Q280" s="363"/>
      <c r="R280" s="363"/>
      <c r="S280" s="363"/>
      <c r="T280" s="363"/>
      <c r="U280" s="364"/>
    </row>
    <row r="281" spans="1:21" ht="15.75" x14ac:dyDescent="0.25">
      <c r="A281" s="24"/>
      <c r="B281" s="365" t="s">
        <v>19</v>
      </c>
      <c r="C281" s="366"/>
      <c r="D281" s="367"/>
      <c r="E281" s="368" t="s">
        <v>27</v>
      </c>
      <c r="F281" s="369"/>
      <c r="G281" s="369"/>
      <c r="H281" s="369"/>
      <c r="I281" s="369"/>
      <c r="J281" s="369"/>
      <c r="K281" s="369"/>
      <c r="L281" s="369"/>
      <c r="M281" s="369"/>
      <c r="N281" s="369"/>
      <c r="O281" s="369"/>
      <c r="P281" s="369"/>
      <c r="Q281" s="369"/>
      <c r="R281" s="369"/>
      <c r="S281" s="369"/>
      <c r="T281" s="369"/>
      <c r="U281" s="370"/>
    </row>
    <row r="282" spans="1:21" ht="14.45" customHeight="1" x14ac:dyDescent="0.25">
      <c r="A282" s="24"/>
      <c r="B282" s="365" t="s">
        <v>18</v>
      </c>
      <c r="C282" s="366"/>
      <c r="D282" s="367"/>
      <c r="E282" s="368" t="s">
        <v>26</v>
      </c>
      <c r="F282" s="369"/>
      <c r="G282" s="369"/>
      <c r="H282" s="369"/>
      <c r="I282" s="369"/>
      <c r="J282" s="369"/>
      <c r="K282" s="369"/>
      <c r="L282" s="369"/>
      <c r="M282" s="369"/>
      <c r="N282" s="369"/>
      <c r="O282" s="369"/>
      <c r="P282" s="369"/>
      <c r="Q282" s="369"/>
      <c r="R282" s="369"/>
      <c r="S282" s="369"/>
      <c r="T282" s="369"/>
      <c r="U282" s="370"/>
    </row>
    <row r="283" spans="1:21" ht="14.45" customHeight="1" x14ac:dyDescent="0.25">
      <c r="A283" s="24"/>
      <c r="B283" s="365" t="s">
        <v>17</v>
      </c>
      <c r="C283" s="366"/>
      <c r="D283" s="367"/>
      <c r="E283" s="368" t="s">
        <v>25</v>
      </c>
      <c r="F283" s="369"/>
      <c r="G283" s="369"/>
      <c r="H283" s="369"/>
      <c r="I283" s="369"/>
      <c r="J283" s="369"/>
      <c r="K283" s="369"/>
      <c r="L283" s="369"/>
      <c r="M283" s="369"/>
      <c r="N283" s="369"/>
      <c r="O283" s="369"/>
      <c r="P283" s="369"/>
      <c r="Q283" s="369"/>
      <c r="R283" s="369"/>
      <c r="S283" s="369"/>
      <c r="T283" s="369"/>
      <c r="U283" s="370"/>
    </row>
    <row r="284" spans="1:21" ht="14.45" customHeight="1" x14ac:dyDescent="0.25">
      <c r="A284" s="24"/>
      <c r="B284" s="365" t="s">
        <v>16</v>
      </c>
      <c r="C284" s="366"/>
      <c r="D284" s="367"/>
      <c r="E284" s="368" t="s">
        <v>24</v>
      </c>
      <c r="F284" s="369"/>
      <c r="G284" s="369"/>
      <c r="H284" s="369"/>
      <c r="I284" s="369"/>
      <c r="J284" s="369"/>
      <c r="K284" s="369"/>
      <c r="L284" s="369"/>
      <c r="M284" s="369"/>
      <c r="N284" s="369"/>
      <c r="O284" s="369"/>
      <c r="P284" s="369"/>
      <c r="Q284" s="369"/>
      <c r="R284" s="369"/>
      <c r="S284" s="369"/>
      <c r="T284" s="369"/>
      <c r="U284" s="370"/>
    </row>
    <row r="285" spans="1:21" ht="9" customHeight="1" x14ac:dyDescent="0.25">
      <c r="A285" s="24"/>
      <c r="B285" s="359"/>
      <c r="C285" s="360"/>
      <c r="D285" s="360"/>
      <c r="E285" s="360"/>
      <c r="F285" s="360"/>
      <c r="G285" s="360"/>
      <c r="H285" s="360"/>
      <c r="I285" s="360"/>
      <c r="J285" s="360"/>
      <c r="K285" s="360"/>
      <c r="L285" s="360"/>
      <c r="M285" s="360"/>
      <c r="N285" s="360"/>
      <c r="O285" s="360"/>
      <c r="P285" s="360"/>
      <c r="Q285" s="360"/>
      <c r="R285" s="360"/>
      <c r="S285" s="360"/>
      <c r="T285" s="360"/>
      <c r="U285" s="361"/>
    </row>
    <row r="286" spans="1:21" ht="14.45" customHeight="1" x14ac:dyDescent="0.25">
      <c r="A286" s="24"/>
      <c r="B286" s="362" t="s">
        <v>55</v>
      </c>
      <c r="C286" s="363"/>
      <c r="D286" s="363"/>
      <c r="E286" s="363"/>
      <c r="F286" s="363"/>
      <c r="G286" s="363"/>
      <c r="H286" s="363"/>
      <c r="I286" s="363"/>
      <c r="J286" s="363"/>
      <c r="K286" s="363"/>
      <c r="L286" s="363"/>
      <c r="M286" s="363"/>
      <c r="N286" s="363"/>
      <c r="O286" s="363"/>
      <c r="P286" s="363"/>
      <c r="Q286" s="363"/>
      <c r="R286" s="363"/>
      <c r="S286" s="363"/>
      <c r="T286" s="363"/>
      <c r="U286" s="364"/>
    </row>
    <row r="287" spans="1:21" ht="17.25" customHeight="1" x14ac:dyDescent="0.25">
      <c r="A287" s="24"/>
      <c r="B287" s="327" t="s">
        <v>98</v>
      </c>
      <c r="C287" s="371"/>
      <c r="D287" s="371"/>
      <c r="E287" s="371"/>
      <c r="F287" s="371"/>
      <c r="G287" s="371"/>
      <c r="H287" s="371"/>
      <c r="I287" s="371"/>
      <c r="J287" s="371"/>
      <c r="K287" s="371"/>
      <c r="L287" s="371"/>
      <c r="M287" s="371"/>
      <c r="N287" s="371"/>
      <c r="O287" s="371"/>
      <c r="P287" s="371"/>
      <c r="Q287" s="371"/>
      <c r="R287" s="371"/>
      <c r="S287" s="371"/>
      <c r="T287" s="371"/>
      <c r="U287" s="372"/>
    </row>
    <row r="288" spans="1:21" ht="17.25" customHeight="1" x14ac:dyDescent="0.25">
      <c r="A288" s="24"/>
      <c r="B288" s="362" t="s">
        <v>57</v>
      </c>
      <c r="C288" s="363"/>
      <c r="D288" s="363"/>
      <c r="E288" s="363"/>
      <c r="F288" s="363"/>
      <c r="G288" s="363"/>
      <c r="H288" s="363"/>
      <c r="I288" s="363"/>
      <c r="J288" s="363"/>
      <c r="K288" s="363"/>
      <c r="L288" s="363"/>
      <c r="M288" s="363"/>
      <c r="N288" s="363"/>
      <c r="O288" s="363"/>
      <c r="P288" s="363"/>
      <c r="Q288" s="363"/>
      <c r="R288" s="363"/>
      <c r="S288" s="363"/>
      <c r="T288" s="363"/>
      <c r="U288" s="364"/>
    </row>
    <row r="289" spans="1:21" ht="17.25" customHeight="1" x14ac:dyDescent="0.25">
      <c r="A289" s="24"/>
      <c r="B289" s="327" t="s">
        <v>359</v>
      </c>
      <c r="C289" s="328"/>
      <c r="D289" s="328"/>
      <c r="E289" s="328"/>
      <c r="F289" s="328"/>
      <c r="G289" s="328"/>
      <c r="H289" s="328"/>
      <c r="I289" s="328"/>
      <c r="J289" s="328"/>
      <c r="K289" s="328"/>
      <c r="L289" s="328"/>
      <c r="M289" s="328"/>
      <c r="N289" s="328"/>
      <c r="O289" s="328"/>
      <c r="P289" s="328"/>
      <c r="Q289" s="328"/>
      <c r="R289" s="328"/>
      <c r="S289" s="328"/>
      <c r="T289" s="328"/>
      <c r="U289" s="329"/>
    </row>
    <row r="290" spans="1:21" ht="112.5" customHeight="1" x14ac:dyDescent="0.25">
      <c r="A290" s="24"/>
      <c r="B290" s="382" t="s">
        <v>58</v>
      </c>
      <c r="C290" s="383"/>
      <c r="D290" s="384"/>
      <c r="E290" s="350" t="s">
        <v>360</v>
      </c>
      <c r="F290" s="351"/>
      <c r="G290" s="351"/>
      <c r="H290" s="351"/>
      <c r="I290" s="351"/>
      <c r="J290" s="351"/>
      <c r="K290" s="351"/>
      <c r="L290" s="351"/>
      <c r="M290" s="351"/>
      <c r="N290" s="351"/>
      <c r="O290" s="351"/>
      <c r="P290" s="351"/>
      <c r="Q290" s="351"/>
      <c r="R290" s="351"/>
      <c r="S290" s="351"/>
      <c r="T290" s="351"/>
      <c r="U290" s="352"/>
    </row>
    <row r="291" spans="1:21" ht="15" customHeight="1" x14ac:dyDescent="0.25">
      <c r="A291" s="24"/>
      <c r="B291" s="385"/>
      <c r="C291" s="386"/>
      <c r="D291" s="386"/>
      <c r="E291" s="386"/>
      <c r="F291" s="386"/>
      <c r="G291" s="386"/>
      <c r="H291" s="386"/>
      <c r="I291" s="386"/>
      <c r="J291" s="386"/>
      <c r="K291" s="386"/>
      <c r="L291" s="386"/>
      <c r="M291" s="386"/>
      <c r="N291" s="386"/>
      <c r="O291" s="386"/>
      <c r="P291" s="386"/>
      <c r="Q291" s="386"/>
      <c r="R291" s="386"/>
      <c r="S291" s="386"/>
      <c r="T291" s="386"/>
      <c r="U291" s="387"/>
    </row>
    <row r="292" spans="1:21" ht="15" customHeight="1" x14ac:dyDescent="0.25">
      <c r="A292" s="24"/>
      <c r="B292" s="388" t="s">
        <v>59</v>
      </c>
      <c r="C292" s="389"/>
      <c r="D292" s="389"/>
      <c r="E292" s="389"/>
      <c r="F292" s="389"/>
      <c r="G292" s="389"/>
      <c r="H292" s="389"/>
      <c r="I292" s="389"/>
      <c r="J292" s="389"/>
      <c r="K292" s="389"/>
      <c r="L292" s="389"/>
      <c r="M292" s="389"/>
      <c r="N292" s="389"/>
      <c r="O292" s="389"/>
      <c r="P292" s="389"/>
      <c r="Q292" s="389"/>
      <c r="R292" s="389"/>
      <c r="S292" s="389"/>
      <c r="T292" s="389"/>
      <c r="U292" s="390"/>
    </row>
    <row r="293" spans="1:21" ht="39" customHeight="1" x14ac:dyDescent="0.25">
      <c r="A293" s="24"/>
      <c r="B293" s="350" t="s">
        <v>380</v>
      </c>
      <c r="C293" s="351"/>
      <c r="D293" s="351"/>
      <c r="E293" s="351"/>
      <c r="F293" s="351"/>
      <c r="G293" s="351"/>
      <c r="H293" s="351"/>
      <c r="I293" s="351"/>
      <c r="J293" s="351"/>
      <c r="K293" s="351"/>
      <c r="L293" s="351"/>
      <c r="M293" s="351"/>
      <c r="N293" s="351"/>
      <c r="O293" s="351"/>
      <c r="P293" s="351"/>
      <c r="Q293" s="351"/>
      <c r="R293" s="351"/>
      <c r="S293" s="351"/>
      <c r="T293" s="351"/>
      <c r="U293" s="352"/>
    </row>
    <row r="294" spans="1:21" ht="32.25" customHeight="1" x14ac:dyDescent="0.25">
      <c r="A294" s="24"/>
      <c r="B294" s="86" t="s">
        <v>61</v>
      </c>
      <c r="C294" s="324" t="s">
        <v>62</v>
      </c>
      <c r="D294" s="325"/>
      <c r="E294" s="326"/>
      <c r="F294" s="86" t="s">
        <v>15</v>
      </c>
      <c r="G294" s="86" t="s">
        <v>63</v>
      </c>
      <c r="H294" s="324" t="s">
        <v>64</v>
      </c>
      <c r="I294" s="325"/>
      <c r="J294" s="325"/>
      <c r="K294" s="325"/>
      <c r="L294" s="325"/>
      <c r="M294" s="325"/>
      <c r="N294" s="326"/>
      <c r="O294" s="324" t="s">
        <v>65</v>
      </c>
      <c r="P294" s="325"/>
      <c r="Q294" s="325"/>
      <c r="R294" s="325"/>
      <c r="S294" s="326"/>
      <c r="T294" s="324" t="s">
        <v>66</v>
      </c>
      <c r="U294" s="326"/>
    </row>
    <row r="295" spans="1:21" ht="82.5" customHeight="1" x14ac:dyDescent="0.25">
      <c r="A295" s="24"/>
      <c r="B295" s="16" t="s">
        <v>300</v>
      </c>
      <c r="C295" s="327" t="s">
        <v>299</v>
      </c>
      <c r="D295" s="328"/>
      <c r="E295" s="329"/>
      <c r="F295" s="16" t="s">
        <v>37</v>
      </c>
      <c r="G295" s="16" t="s">
        <v>2</v>
      </c>
      <c r="H295" s="327" t="s">
        <v>100</v>
      </c>
      <c r="I295" s="328"/>
      <c r="J295" s="328"/>
      <c r="K295" s="328"/>
      <c r="L295" s="328"/>
      <c r="M295" s="328"/>
      <c r="N295" s="329"/>
      <c r="O295" s="327" t="s">
        <v>101</v>
      </c>
      <c r="P295" s="328"/>
      <c r="Q295" s="328"/>
      <c r="R295" s="328"/>
      <c r="S295" s="329"/>
      <c r="T295" s="378" t="s">
        <v>301</v>
      </c>
      <c r="U295" s="379"/>
    </row>
    <row r="296" spans="1:21" ht="18" customHeight="1" x14ac:dyDescent="0.25">
      <c r="A296" s="24"/>
      <c r="B296" s="130" t="s">
        <v>38</v>
      </c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8"/>
    </row>
    <row r="297" spans="1:21" ht="31.5" customHeight="1" x14ac:dyDescent="0.25">
      <c r="A297" s="24"/>
      <c r="B297" s="84" t="s">
        <v>69</v>
      </c>
      <c r="C297" s="313" t="s">
        <v>70</v>
      </c>
      <c r="D297" s="314"/>
      <c r="E297" s="315"/>
      <c r="F297" s="84" t="s">
        <v>15</v>
      </c>
      <c r="G297" s="84" t="s">
        <v>38</v>
      </c>
      <c r="H297" s="84" t="s">
        <v>14</v>
      </c>
      <c r="I297" s="84" t="s">
        <v>13</v>
      </c>
      <c r="J297" s="84" t="s">
        <v>12</v>
      </c>
      <c r="K297" s="84" t="s">
        <v>11</v>
      </c>
      <c r="L297" s="84" t="s">
        <v>10</v>
      </c>
      <c r="M297" s="84" t="s">
        <v>9</v>
      </c>
      <c r="N297" s="85" t="s">
        <v>8</v>
      </c>
      <c r="O297" s="84" t="s">
        <v>7</v>
      </c>
      <c r="P297" s="84" t="s">
        <v>6</v>
      </c>
      <c r="Q297" s="84" t="s">
        <v>71</v>
      </c>
      <c r="R297" s="84" t="s">
        <v>4</v>
      </c>
      <c r="S297" s="84" t="s">
        <v>3</v>
      </c>
      <c r="T297" s="84" t="s">
        <v>72</v>
      </c>
      <c r="U297" s="84" t="s">
        <v>73</v>
      </c>
    </row>
    <row r="298" spans="1:21" ht="34.5" customHeight="1" x14ac:dyDescent="0.25">
      <c r="A298" s="24"/>
      <c r="B298" s="59" t="s">
        <v>339</v>
      </c>
      <c r="C298" s="284" t="s">
        <v>340</v>
      </c>
      <c r="D298" s="285"/>
      <c r="E298" s="286"/>
      <c r="F298" s="16" t="s">
        <v>37</v>
      </c>
      <c r="G298" s="192">
        <v>0.81000000000000039</v>
      </c>
      <c r="H298" s="192">
        <v>0.81</v>
      </c>
      <c r="I298" s="192">
        <v>0.81</v>
      </c>
      <c r="J298" s="192">
        <v>0.81</v>
      </c>
      <c r="K298" s="192">
        <v>0.81</v>
      </c>
      <c r="L298" s="192">
        <v>0.81</v>
      </c>
      <c r="M298" s="192">
        <v>0.81</v>
      </c>
      <c r="N298" s="193">
        <v>0.81</v>
      </c>
      <c r="O298" s="192">
        <v>0.81</v>
      </c>
      <c r="P298" s="192">
        <v>0.81</v>
      </c>
      <c r="Q298" s="192">
        <v>0.81</v>
      </c>
      <c r="R298" s="192">
        <v>0.81</v>
      </c>
      <c r="S298" s="192">
        <v>0.81</v>
      </c>
      <c r="T298" s="194">
        <v>0.81000000000000039</v>
      </c>
      <c r="U298" s="380">
        <v>0.11111111111111099</v>
      </c>
    </row>
    <row r="299" spans="1:21" ht="37.5" customHeight="1" x14ac:dyDescent="0.25">
      <c r="A299" s="24"/>
      <c r="B299" s="59" t="s">
        <v>113</v>
      </c>
      <c r="C299" s="284" t="s">
        <v>341</v>
      </c>
      <c r="D299" s="285"/>
      <c r="E299" s="286"/>
      <c r="F299" s="16" t="s">
        <v>37</v>
      </c>
      <c r="G299" s="195">
        <v>0.90000000000000024</v>
      </c>
      <c r="H299" s="195">
        <v>0.9</v>
      </c>
      <c r="I299" s="195">
        <v>0.9</v>
      </c>
      <c r="J299" s="195">
        <v>0.9</v>
      </c>
      <c r="K299" s="195">
        <v>0.9</v>
      </c>
      <c r="L299" s="195">
        <v>0.9</v>
      </c>
      <c r="M299" s="195">
        <v>0.9</v>
      </c>
      <c r="N299" s="196">
        <v>0.9</v>
      </c>
      <c r="O299" s="195">
        <v>0.9</v>
      </c>
      <c r="P299" s="195">
        <v>0.9</v>
      </c>
      <c r="Q299" s="195">
        <v>0.9</v>
      </c>
      <c r="R299" s="195">
        <v>0.9</v>
      </c>
      <c r="S299" s="195">
        <v>0.9</v>
      </c>
      <c r="T299" s="194">
        <v>0.90000000000000024</v>
      </c>
      <c r="U299" s="381"/>
    </row>
    <row r="300" spans="1:21" ht="15.75" customHeight="1" x14ac:dyDescent="0.25">
      <c r="A300" s="24"/>
      <c r="B300" s="116" t="s">
        <v>39</v>
      </c>
      <c r="C300" s="316"/>
      <c r="D300" s="317"/>
      <c r="E300" s="317"/>
      <c r="F300" s="317"/>
      <c r="G300" s="317"/>
      <c r="H300" s="317"/>
      <c r="I300" s="317"/>
      <c r="J300" s="317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  <c r="U300" s="318"/>
    </row>
    <row r="301" spans="1:21" ht="39" customHeight="1" x14ac:dyDescent="0.25">
      <c r="A301" s="24"/>
      <c r="B301" s="84" t="s">
        <v>69</v>
      </c>
      <c r="C301" s="313" t="s">
        <v>70</v>
      </c>
      <c r="D301" s="314"/>
      <c r="E301" s="315"/>
      <c r="F301" s="84" t="s">
        <v>15</v>
      </c>
      <c r="G301" s="84" t="s">
        <v>39</v>
      </c>
      <c r="H301" s="84" t="s">
        <v>14</v>
      </c>
      <c r="I301" s="84" t="s">
        <v>13</v>
      </c>
      <c r="J301" s="84" t="s">
        <v>12</v>
      </c>
      <c r="K301" s="84" t="s">
        <v>11</v>
      </c>
      <c r="L301" s="84" t="s">
        <v>10</v>
      </c>
      <c r="M301" s="84" t="s">
        <v>9</v>
      </c>
      <c r="N301" s="85" t="s">
        <v>8</v>
      </c>
      <c r="O301" s="84" t="s">
        <v>7</v>
      </c>
      <c r="P301" s="84" t="s">
        <v>6</v>
      </c>
      <c r="Q301" s="84" t="s">
        <v>71</v>
      </c>
      <c r="R301" s="84" t="s">
        <v>4</v>
      </c>
      <c r="S301" s="84" t="s">
        <v>3</v>
      </c>
      <c r="T301" s="84" t="s">
        <v>72</v>
      </c>
      <c r="U301" s="84" t="s">
        <v>73</v>
      </c>
    </row>
    <row r="302" spans="1:21" ht="24.95" customHeight="1" x14ac:dyDescent="0.25">
      <c r="A302" s="24"/>
      <c r="B302" s="59" t="s">
        <v>339</v>
      </c>
      <c r="C302" s="284" t="s">
        <v>340</v>
      </c>
      <c r="D302" s="285"/>
      <c r="E302" s="286"/>
      <c r="F302" s="16" t="str">
        <f>F298</f>
        <v>Porcentaje</v>
      </c>
      <c r="G302" s="192">
        <v>0.81000000000000039</v>
      </c>
      <c r="H302" s="192">
        <v>0.81</v>
      </c>
      <c r="I302" s="192">
        <v>0.81</v>
      </c>
      <c r="J302" s="192">
        <v>0.81</v>
      </c>
      <c r="K302" s="192">
        <v>0.81</v>
      </c>
      <c r="L302" s="192">
        <v>0.81</v>
      </c>
      <c r="M302" s="192">
        <v>0.81</v>
      </c>
      <c r="N302" s="193">
        <v>0.81</v>
      </c>
      <c r="O302" s="192">
        <v>0.81</v>
      </c>
      <c r="P302" s="192">
        <v>0.81</v>
      </c>
      <c r="Q302" s="192">
        <v>0.81</v>
      </c>
      <c r="R302" s="192">
        <v>0.81</v>
      </c>
      <c r="S302" s="192">
        <v>0.81</v>
      </c>
      <c r="T302" s="119">
        <f>AVERAGE(H302:S302)</f>
        <v>0.81000000000000039</v>
      </c>
      <c r="U302" s="353">
        <f>T302/T303-1</f>
        <v>-2.7999999999999692E-2</v>
      </c>
    </row>
    <row r="303" spans="1:21" ht="32.25" customHeight="1" x14ac:dyDescent="0.25">
      <c r="A303" s="24"/>
      <c r="B303" s="59" t="s">
        <v>113</v>
      </c>
      <c r="C303" s="284" t="s">
        <v>341</v>
      </c>
      <c r="D303" s="285"/>
      <c r="E303" s="286"/>
      <c r="F303" s="16" t="str">
        <f>F299</f>
        <v>Porcentaje</v>
      </c>
      <c r="G303" s="195">
        <v>0.83833333333333337</v>
      </c>
      <c r="H303" s="120">
        <v>0.84</v>
      </c>
      <c r="I303" s="120">
        <v>0.84</v>
      </c>
      <c r="J303" s="120">
        <v>0.84</v>
      </c>
      <c r="K303" s="120">
        <v>0.84</v>
      </c>
      <c r="L303" s="120">
        <v>0.84</v>
      </c>
      <c r="M303" s="120">
        <v>0.83</v>
      </c>
      <c r="N303" s="122">
        <v>0.82</v>
      </c>
      <c r="O303" s="120">
        <v>0.84</v>
      </c>
      <c r="P303" s="120">
        <v>0.86</v>
      </c>
      <c r="Q303" s="120">
        <v>0.82</v>
      </c>
      <c r="R303" s="120">
        <v>0.83</v>
      </c>
      <c r="S303" s="120">
        <v>0.8</v>
      </c>
      <c r="T303" s="120">
        <f>AVERAGE(H303:S303)</f>
        <v>0.83333333333333348</v>
      </c>
      <c r="U303" s="354"/>
    </row>
    <row r="304" spans="1:21" x14ac:dyDescent="0.25">
      <c r="A304" s="24"/>
      <c r="B304" s="355"/>
      <c r="C304" s="356"/>
      <c r="D304" s="356"/>
      <c r="E304" s="356"/>
      <c r="F304" s="356"/>
      <c r="G304" s="356"/>
      <c r="H304" s="356"/>
      <c r="I304" s="356"/>
      <c r="J304" s="356"/>
      <c r="K304" s="356"/>
      <c r="L304" s="356"/>
      <c r="M304" s="356"/>
      <c r="N304" s="356"/>
      <c r="O304" s="356"/>
      <c r="P304" s="356"/>
      <c r="Q304" s="356"/>
      <c r="R304" s="356"/>
      <c r="S304" s="356"/>
      <c r="T304" s="356"/>
      <c r="U304" s="357"/>
    </row>
    <row r="305" spans="1:23" ht="18" x14ac:dyDescent="0.25">
      <c r="A305" s="24"/>
      <c r="B305" s="290" t="s">
        <v>78</v>
      </c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2"/>
    </row>
    <row r="306" spans="1:23" ht="24.75" customHeight="1" x14ac:dyDescent="0.25">
      <c r="A306" s="24"/>
      <c r="B306" s="350" t="s">
        <v>381</v>
      </c>
      <c r="C306" s="351"/>
      <c r="D306" s="351"/>
      <c r="E306" s="351"/>
      <c r="F306" s="351"/>
      <c r="G306" s="351"/>
      <c r="H306" s="351"/>
      <c r="I306" s="351"/>
      <c r="J306" s="351"/>
      <c r="K306" s="351"/>
      <c r="L306" s="351"/>
      <c r="M306" s="351"/>
      <c r="N306" s="351"/>
      <c r="O306" s="351"/>
      <c r="P306" s="351"/>
      <c r="Q306" s="351"/>
      <c r="R306" s="351"/>
      <c r="S306" s="351"/>
      <c r="T306" s="351"/>
      <c r="U306" s="352"/>
    </row>
    <row r="307" spans="1:23" ht="33" customHeight="1" x14ac:dyDescent="0.25">
      <c r="A307" s="24"/>
      <c r="B307" s="86" t="s">
        <v>61</v>
      </c>
      <c r="C307" s="324" t="s">
        <v>62</v>
      </c>
      <c r="D307" s="325"/>
      <c r="E307" s="326"/>
      <c r="F307" s="86" t="s">
        <v>15</v>
      </c>
      <c r="G307" s="86" t="s">
        <v>63</v>
      </c>
      <c r="H307" s="324" t="s">
        <v>64</v>
      </c>
      <c r="I307" s="325"/>
      <c r="J307" s="325"/>
      <c r="K307" s="325"/>
      <c r="L307" s="325"/>
      <c r="M307" s="325"/>
      <c r="N307" s="326"/>
      <c r="O307" s="324" t="s">
        <v>65</v>
      </c>
      <c r="P307" s="325"/>
      <c r="Q307" s="325"/>
      <c r="R307" s="325"/>
      <c r="S307" s="326"/>
      <c r="T307" s="324" t="s">
        <v>66</v>
      </c>
      <c r="U307" s="326"/>
    </row>
    <row r="308" spans="1:23" ht="50.1" customHeight="1" x14ac:dyDescent="0.25">
      <c r="A308" s="24"/>
      <c r="B308" s="16" t="s">
        <v>303</v>
      </c>
      <c r="C308" s="350" t="s">
        <v>302</v>
      </c>
      <c r="D308" s="351"/>
      <c r="E308" s="352"/>
      <c r="F308" s="16" t="s">
        <v>304</v>
      </c>
      <c r="G308" s="79" t="s">
        <v>2</v>
      </c>
      <c r="H308" s="327" t="s">
        <v>100</v>
      </c>
      <c r="I308" s="328"/>
      <c r="J308" s="328"/>
      <c r="K308" s="328"/>
      <c r="L308" s="328"/>
      <c r="M308" s="328"/>
      <c r="N308" s="329"/>
      <c r="O308" s="327" t="s">
        <v>101</v>
      </c>
      <c r="P308" s="328"/>
      <c r="Q308" s="328"/>
      <c r="R308" s="328"/>
      <c r="S308" s="329"/>
      <c r="T308" s="339" t="s">
        <v>305</v>
      </c>
      <c r="U308" s="340"/>
      <c r="V308" s="8"/>
    </row>
    <row r="309" spans="1:23" ht="16.5" customHeight="1" x14ac:dyDescent="0.25">
      <c r="A309" s="24"/>
      <c r="B309" s="130" t="s">
        <v>38</v>
      </c>
      <c r="C309" s="127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2"/>
    </row>
    <row r="310" spans="1:23" ht="37.5" customHeight="1" x14ac:dyDescent="0.25">
      <c r="A310" s="24"/>
      <c r="B310" s="84" t="s">
        <v>69</v>
      </c>
      <c r="C310" s="313" t="s">
        <v>70</v>
      </c>
      <c r="D310" s="314"/>
      <c r="E310" s="315"/>
      <c r="F310" s="84" t="s">
        <v>15</v>
      </c>
      <c r="G310" s="84" t="s">
        <v>38</v>
      </c>
      <c r="H310" s="84" t="s">
        <v>14</v>
      </c>
      <c r="I310" s="84" t="s">
        <v>13</v>
      </c>
      <c r="J310" s="84" t="s">
        <v>12</v>
      </c>
      <c r="K310" s="84" t="s">
        <v>11</v>
      </c>
      <c r="L310" s="84" t="s">
        <v>10</v>
      </c>
      <c r="M310" s="84" t="s">
        <v>9</v>
      </c>
      <c r="N310" s="85" t="s">
        <v>8</v>
      </c>
      <c r="O310" s="84" t="s">
        <v>7</v>
      </c>
      <c r="P310" s="84" t="s">
        <v>6</v>
      </c>
      <c r="Q310" s="84" t="s">
        <v>71</v>
      </c>
      <c r="R310" s="84" t="s">
        <v>4</v>
      </c>
      <c r="S310" s="84" t="s">
        <v>3</v>
      </c>
      <c r="T310" s="84" t="s">
        <v>72</v>
      </c>
      <c r="U310" s="84" t="s">
        <v>73</v>
      </c>
    </row>
    <row r="311" spans="1:23" ht="30" customHeight="1" x14ac:dyDescent="0.25">
      <c r="A311" s="24"/>
      <c r="B311" s="59" t="s">
        <v>306</v>
      </c>
      <c r="C311" s="284" t="s">
        <v>307</v>
      </c>
      <c r="D311" s="285"/>
      <c r="E311" s="286"/>
      <c r="F311" s="16" t="s">
        <v>304</v>
      </c>
      <c r="G311" s="106">
        <f>SUM(H311:S311)</f>
        <v>114000000</v>
      </c>
      <c r="H311" s="109">
        <v>10000000</v>
      </c>
      <c r="I311" s="109">
        <v>8000000</v>
      </c>
      <c r="J311" s="109">
        <v>10000000</v>
      </c>
      <c r="K311" s="109">
        <v>9000000</v>
      </c>
      <c r="L311" s="109">
        <v>10000000</v>
      </c>
      <c r="M311" s="109">
        <v>9000000</v>
      </c>
      <c r="N311" s="109">
        <v>10000000</v>
      </c>
      <c r="O311" s="109">
        <v>10000000</v>
      </c>
      <c r="P311" s="109">
        <v>9000000</v>
      </c>
      <c r="Q311" s="109">
        <v>10000000</v>
      </c>
      <c r="R311" s="109">
        <v>9000000</v>
      </c>
      <c r="S311" s="109">
        <v>10000000</v>
      </c>
      <c r="T311" s="108">
        <f>SUM(H311:S311)</f>
        <v>114000000</v>
      </c>
      <c r="U311" s="332">
        <f>(T312/T311)</f>
        <v>0.42105263157894735</v>
      </c>
      <c r="W311" s="7"/>
    </row>
    <row r="312" spans="1:23" ht="26.25" customHeight="1" x14ac:dyDescent="0.25">
      <c r="A312" s="24"/>
      <c r="B312" s="59" t="s">
        <v>308</v>
      </c>
      <c r="C312" s="284" t="s">
        <v>309</v>
      </c>
      <c r="D312" s="285"/>
      <c r="E312" s="286"/>
      <c r="F312" s="16" t="s">
        <v>304</v>
      </c>
      <c r="G312" s="107">
        <v>48000000</v>
      </c>
      <c r="H312" s="110">
        <v>4000000</v>
      </c>
      <c r="I312" s="110">
        <v>4000000</v>
      </c>
      <c r="J312" s="110">
        <v>4000000</v>
      </c>
      <c r="K312" s="110">
        <v>4000000</v>
      </c>
      <c r="L312" s="110">
        <v>4000000</v>
      </c>
      <c r="M312" s="110">
        <v>4000000</v>
      </c>
      <c r="N312" s="110">
        <v>4000000</v>
      </c>
      <c r="O312" s="110">
        <v>4000000</v>
      </c>
      <c r="P312" s="110">
        <v>4000000</v>
      </c>
      <c r="Q312" s="110">
        <v>4000000</v>
      </c>
      <c r="R312" s="110">
        <v>4000000</v>
      </c>
      <c r="S312" s="110">
        <v>4000000</v>
      </c>
      <c r="T312" s="108">
        <f>SUM(H312:S312)</f>
        <v>48000000</v>
      </c>
      <c r="U312" s="333"/>
    </row>
    <row r="313" spans="1:23" ht="19.5" customHeight="1" x14ac:dyDescent="0.25">
      <c r="A313" s="24"/>
      <c r="B313" s="115" t="s">
        <v>39</v>
      </c>
      <c r="C313" s="347"/>
      <c r="D313" s="348"/>
      <c r="E313" s="349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</row>
    <row r="314" spans="1:23" ht="31.5" customHeight="1" x14ac:dyDescent="0.25">
      <c r="A314" s="24"/>
      <c r="B314" s="84" t="s">
        <v>69</v>
      </c>
      <c r="C314" s="313" t="s">
        <v>70</v>
      </c>
      <c r="D314" s="314"/>
      <c r="E314" s="315"/>
      <c r="F314" s="84" t="s">
        <v>15</v>
      </c>
      <c r="G314" s="84" t="s">
        <v>39</v>
      </c>
      <c r="H314" s="84" t="s">
        <v>14</v>
      </c>
      <c r="I314" s="84" t="s">
        <v>13</v>
      </c>
      <c r="J314" s="84" t="s">
        <v>12</v>
      </c>
      <c r="K314" s="84" t="s">
        <v>11</v>
      </c>
      <c r="L314" s="84" t="s">
        <v>10</v>
      </c>
      <c r="M314" s="84" t="s">
        <v>9</v>
      </c>
      <c r="N314" s="85" t="s">
        <v>8</v>
      </c>
      <c r="O314" s="84" t="s">
        <v>7</v>
      </c>
      <c r="P314" s="84" t="s">
        <v>6</v>
      </c>
      <c r="Q314" s="84" t="s">
        <v>71</v>
      </c>
      <c r="R314" s="84" t="s">
        <v>4</v>
      </c>
      <c r="S314" s="84" t="s">
        <v>3</v>
      </c>
      <c r="T314" s="84" t="s">
        <v>72</v>
      </c>
      <c r="U314" s="84" t="s">
        <v>73</v>
      </c>
    </row>
    <row r="315" spans="1:23" ht="29.25" customHeight="1" x14ac:dyDescent="0.25">
      <c r="A315" s="24"/>
      <c r="B315" s="59" t="s">
        <v>306</v>
      </c>
      <c r="C315" s="284" t="s">
        <v>307</v>
      </c>
      <c r="D315" s="285"/>
      <c r="E315" s="286"/>
      <c r="F315" s="16" t="s">
        <v>304</v>
      </c>
      <c r="G315" s="106">
        <v>67321641.727268085</v>
      </c>
      <c r="H315" s="109">
        <v>6109171.1871099751</v>
      </c>
      <c r="I315" s="109">
        <v>5869753.8801581021</v>
      </c>
      <c r="J315" s="109">
        <v>6358070.1600000001</v>
      </c>
      <c r="K315" s="109">
        <v>3672891.36</v>
      </c>
      <c r="L315" s="109">
        <v>5533500.959999999</v>
      </c>
      <c r="M315" s="109">
        <v>5111831.5199999996</v>
      </c>
      <c r="N315" s="109">
        <v>5731583.4000000004</v>
      </c>
      <c r="O315" s="109">
        <v>5727733.2000000002</v>
      </c>
      <c r="P315" s="109">
        <v>5755766.4000000004</v>
      </c>
      <c r="Q315" s="109">
        <v>5249553.66</v>
      </c>
      <c r="R315" s="109">
        <v>6100893</v>
      </c>
      <c r="S315" s="109">
        <v>6100893</v>
      </c>
      <c r="T315" s="108">
        <f>SUM(H315:S315)</f>
        <v>67321641.727268085</v>
      </c>
      <c r="U315" s="332">
        <v>0.52803477586021941</v>
      </c>
    </row>
    <row r="316" spans="1:23" ht="24.75" customHeight="1" x14ac:dyDescent="0.25">
      <c r="A316" s="24"/>
      <c r="B316" s="59" t="s">
        <v>308</v>
      </c>
      <c r="C316" s="284" t="s">
        <v>309</v>
      </c>
      <c r="D316" s="285"/>
      <c r="E316" s="286"/>
      <c r="F316" s="16" t="s">
        <v>304</v>
      </c>
      <c r="G316" s="107">
        <v>35548168</v>
      </c>
      <c r="H316" s="110">
        <v>3071876</v>
      </c>
      <c r="I316" s="110">
        <v>3033115</v>
      </c>
      <c r="J316" s="110">
        <v>2989186</v>
      </c>
      <c r="K316" s="110">
        <v>2998327</v>
      </c>
      <c r="L316" s="110">
        <v>2894413</v>
      </c>
      <c r="M316" s="110">
        <v>2887492</v>
      </c>
      <c r="N316" s="110">
        <v>2897365</v>
      </c>
      <c r="O316" s="110">
        <v>2924411</v>
      </c>
      <c r="P316" s="110">
        <v>2970191</v>
      </c>
      <c r="Q316" s="110">
        <v>2953229</v>
      </c>
      <c r="R316" s="110">
        <v>2954456</v>
      </c>
      <c r="S316" s="110">
        <v>2974107</v>
      </c>
      <c r="T316" s="108">
        <f>SUM(H316:S316)</f>
        <v>35548168</v>
      </c>
      <c r="U316" s="333"/>
      <c r="V316" s="3"/>
    </row>
    <row r="317" spans="1:23" ht="15.75" x14ac:dyDescent="0.25">
      <c r="A317" s="24"/>
      <c r="B317" s="287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9"/>
    </row>
    <row r="318" spans="1:23" ht="18" x14ac:dyDescent="0.25">
      <c r="A318" s="24"/>
      <c r="B318" s="290" t="s">
        <v>86</v>
      </c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2"/>
    </row>
    <row r="319" spans="1:23" ht="15" customHeight="1" x14ac:dyDescent="0.25">
      <c r="A319" s="24"/>
      <c r="B319" s="344" t="s">
        <v>382</v>
      </c>
      <c r="C319" s="345"/>
      <c r="D319" s="345"/>
      <c r="E319" s="345"/>
      <c r="F319" s="345"/>
      <c r="G319" s="345"/>
      <c r="H319" s="345"/>
      <c r="I319" s="345"/>
      <c r="J319" s="345"/>
      <c r="K319" s="345"/>
      <c r="L319" s="345"/>
      <c r="M319" s="345"/>
      <c r="N319" s="345"/>
      <c r="O319" s="345"/>
      <c r="P319" s="345"/>
      <c r="Q319" s="345"/>
      <c r="R319" s="345"/>
      <c r="S319" s="345"/>
      <c r="T319" s="345"/>
      <c r="U319" s="346"/>
    </row>
    <row r="320" spans="1:23" ht="25.5" customHeight="1" x14ac:dyDescent="0.25">
      <c r="A320" s="24"/>
      <c r="B320" s="86" t="s">
        <v>61</v>
      </c>
      <c r="C320" s="324" t="s">
        <v>62</v>
      </c>
      <c r="D320" s="325"/>
      <c r="E320" s="326"/>
      <c r="F320" s="86" t="s">
        <v>15</v>
      </c>
      <c r="G320" s="86" t="s">
        <v>63</v>
      </c>
      <c r="H320" s="324" t="s">
        <v>64</v>
      </c>
      <c r="I320" s="325"/>
      <c r="J320" s="325"/>
      <c r="K320" s="325"/>
      <c r="L320" s="325"/>
      <c r="M320" s="325"/>
      <c r="N320" s="326"/>
      <c r="O320" s="324" t="s">
        <v>65</v>
      </c>
      <c r="P320" s="325"/>
      <c r="Q320" s="325"/>
      <c r="R320" s="325"/>
      <c r="S320" s="326"/>
      <c r="T320" s="324" t="s">
        <v>66</v>
      </c>
      <c r="U320" s="326"/>
    </row>
    <row r="321" spans="1:22" ht="14.45" customHeight="1" x14ac:dyDescent="0.25">
      <c r="A321" s="24"/>
      <c r="B321" s="16" t="s">
        <v>311</v>
      </c>
      <c r="C321" s="327" t="s">
        <v>310</v>
      </c>
      <c r="D321" s="328"/>
      <c r="E321" s="329"/>
      <c r="F321" s="16" t="s">
        <v>304</v>
      </c>
      <c r="G321" s="16" t="s">
        <v>2</v>
      </c>
      <c r="H321" s="327" t="s">
        <v>100</v>
      </c>
      <c r="I321" s="328"/>
      <c r="J321" s="328"/>
      <c r="K321" s="328"/>
      <c r="L321" s="328"/>
      <c r="M321" s="328"/>
      <c r="N321" s="329"/>
      <c r="O321" s="327" t="s">
        <v>101</v>
      </c>
      <c r="P321" s="328"/>
      <c r="Q321" s="328"/>
      <c r="R321" s="328"/>
      <c r="S321" s="329"/>
      <c r="T321" s="339" t="s">
        <v>312</v>
      </c>
      <c r="U321" s="340"/>
      <c r="V321" s="8"/>
    </row>
    <row r="322" spans="1:22" ht="18" customHeight="1" x14ac:dyDescent="0.25">
      <c r="A322" s="24"/>
      <c r="B322" s="130" t="s">
        <v>38</v>
      </c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3"/>
      <c r="O322" s="131"/>
      <c r="P322" s="131"/>
      <c r="Q322" s="131"/>
      <c r="R322" s="131"/>
      <c r="S322" s="131"/>
      <c r="T322" s="131"/>
      <c r="U322" s="132"/>
    </row>
    <row r="323" spans="1:22" ht="31.5" x14ac:dyDescent="0.25">
      <c r="A323" s="24"/>
      <c r="B323" s="84" t="s">
        <v>69</v>
      </c>
      <c r="C323" s="313" t="s">
        <v>70</v>
      </c>
      <c r="D323" s="314"/>
      <c r="E323" s="315"/>
      <c r="F323" s="84" t="s">
        <v>15</v>
      </c>
      <c r="G323" s="84" t="s">
        <v>38</v>
      </c>
      <c r="H323" s="84" t="s">
        <v>14</v>
      </c>
      <c r="I323" s="84" t="s">
        <v>13</v>
      </c>
      <c r="J323" s="84" t="s">
        <v>12</v>
      </c>
      <c r="K323" s="84" t="s">
        <v>11</v>
      </c>
      <c r="L323" s="84" t="s">
        <v>10</v>
      </c>
      <c r="M323" s="84" t="s">
        <v>9</v>
      </c>
      <c r="N323" s="85" t="s">
        <v>8</v>
      </c>
      <c r="O323" s="84" t="s">
        <v>7</v>
      </c>
      <c r="P323" s="84" t="s">
        <v>6</v>
      </c>
      <c r="Q323" s="84" t="s">
        <v>71</v>
      </c>
      <c r="R323" s="84" t="s">
        <v>4</v>
      </c>
      <c r="S323" s="84" t="s">
        <v>3</v>
      </c>
      <c r="T323" s="84" t="s">
        <v>72</v>
      </c>
      <c r="U323" s="84" t="s">
        <v>73</v>
      </c>
    </row>
    <row r="324" spans="1:22" ht="31.5" customHeight="1" x14ac:dyDescent="0.25">
      <c r="A324" s="24"/>
      <c r="B324" s="59" t="s">
        <v>313</v>
      </c>
      <c r="C324" s="284" t="s">
        <v>314</v>
      </c>
      <c r="D324" s="285"/>
      <c r="E324" s="286"/>
      <c r="F324" s="59" t="s">
        <v>37</v>
      </c>
      <c r="G324" s="197">
        <v>0.79999999999999993</v>
      </c>
      <c r="H324" s="198">
        <v>0.8</v>
      </c>
      <c r="I324" s="198">
        <v>0.8</v>
      </c>
      <c r="J324" s="198">
        <v>0.8</v>
      </c>
      <c r="K324" s="198">
        <v>0.8</v>
      </c>
      <c r="L324" s="198">
        <v>0.8</v>
      </c>
      <c r="M324" s="198">
        <v>0.8</v>
      </c>
      <c r="N324" s="199">
        <v>0.8</v>
      </c>
      <c r="O324" s="198">
        <v>0.8</v>
      </c>
      <c r="P324" s="198">
        <v>0.8</v>
      </c>
      <c r="Q324" s="198">
        <v>0.8</v>
      </c>
      <c r="R324" s="198">
        <v>0.8</v>
      </c>
      <c r="S324" s="198">
        <v>0.8</v>
      </c>
      <c r="T324" s="198">
        <v>0.79999999999999993</v>
      </c>
      <c r="U324" s="332">
        <v>7.9865016872890715E-2</v>
      </c>
    </row>
    <row r="325" spans="1:22" ht="25.5" customHeight="1" x14ac:dyDescent="0.25">
      <c r="A325" s="24"/>
      <c r="B325" s="59" t="s">
        <v>315</v>
      </c>
      <c r="C325" s="284" t="s">
        <v>316</v>
      </c>
      <c r="D325" s="285"/>
      <c r="E325" s="286"/>
      <c r="F325" s="59" t="s">
        <v>37</v>
      </c>
      <c r="G325" s="197">
        <v>0.74083333333333334</v>
      </c>
      <c r="H325" s="200">
        <v>0.77</v>
      </c>
      <c r="I325" s="200">
        <v>0.78</v>
      </c>
      <c r="J325" s="200">
        <v>0.77</v>
      </c>
      <c r="K325" s="200">
        <v>0.77</v>
      </c>
      <c r="L325" s="200">
        <v>0.74</v>
      </c>
      <c r="M325" s="200">
        <v>0.73</v>
      </c>
      <c r="N325" s="201">
        <v>0.72</v>
      </c>
      <c r="O325" s="200">
        <v>0.71</v>
      </c>
      <c r="P325" s="200">
        <v>0.72</v>
      </c>
      <c r="Q325" s="200">
        <v>0.74</v>
      </c>
      <c r="R325" s="200">
        <v>0.73</v>
      </c>
      <c r="S325" s="200">
        <v>0.71</v>
      </c>
      <c r="T325" s="198">
        <v>0.74083333333333334</v>
      </c>
      <c r="U325" s="333"/>
    </row>
    <row r="326" spans="1:22" ht="15" customHeight="1" x14ac:dyDescent="0.25">
      <c r="A326" s="24"/>
      <c r="B326" s="116" t="s">
        <v>39</v>
      </c>
      <c r="C326" s="126"/>
      <c r="D326" s="127"/>
      <c r="E326" s="128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</row>
    <row r="327" spans="1:22" ht="27" customHeight="1" x14ac:dyDescent="0.25">
      <c r="A327" s="24"/>
      <c r="B327" s="84" t="s">
        <v>69</v>
      </c>
      <c r="C327" s="313" t="s">
        <v>70</v>
      </c>
      <c r="D327" s="314"/>
      <c r="E327" s="315"/>
      <c r="F327" s="84" t="s">
        <v>15</v>
      </c>
      <c r="G327" s="84" t="s">
        <v>39</v>
      </c>
      <c r="H327" s="84" t="s">
        <v>14</v>
      </c>
      <c r="I327" s="84" t="s">
        <v>13</v>
      </c>
      <c r="J327" s="84" t="s">
        <v>12</v>
      </c>
      <c r="K327" s="84" t="s">
        <v>11</v>
      </c>
      <c r="L327" s="84" t="s">
        <v>10</v>
      </c>
      <c r="M327" s="84" t="s">
        <v>9</v>
      </c>
      <c r="N327" s="85" t="s">
        <v>8</v>
      </c>
      <c r="O327" s="84" t="s">
        <v>7</v>
      </c>
      <c r="P327" s="84" t="s">
        <v>6</v>
      </c>
      <c r="Q327" s="84" t="s">
        <v>71</v>
      </c>
      <c r="R327" s="84" t="s">
        <v>4</v>
      </c>
      <c r="S327" s="84" t="s">
        <v>3</v>
      </c>
      <c r="T327" s="84" t="s">
        <v>72</v>
      </c>
      <c r="U327" s="84" t="s">
        <v>73</v>
      </c>
    </row>
    <row r="328" spans="1:22" ht="27" customHeight="1" x14ac:dyDescent="0.25">
      <c r="A328" s="24"/>
      <c r="B328" s="59" t="s">
        <v>313</v>
      </c>
      <c r="C328" s="284" t="s">
        <v>314</v>
      </c>
      <c r="D328" s="285"/>
      <c r="E328" s="286"/>
      <c r="F328" s="59" t="s">
        <v>37</v>
      </c>
      <c r="G328" s="202">
        <f>AVERAGE(H328:N328)</f>
        <v>0.76857142857142857</v>
      </c>
      <c r="H328" s="198">
        <v>0.75</v>
      </c>
      <c r="I328" s="198">
        <v>0.74</v>
      </c>
      <c r="J328" s="198">
        <v>0.77</v>
      </c>
      <c r="K328" s="198">
        <v>0.78</v>
      </c>
      <c r="L328" s="198">
        <v>0.77</v>
      </c>
      <c r="M328" s="198">
        <v>0.79</v>
      </c>
      <c r="N328" s="198">
        <v>0.78</v>
      </c>
      <c r="O328" s="198">
        <v>0.77</v>
      </c>
      <c r="P328" s="198">
        <v>0.78</v>
      </c>
      <c r="Q328" s="198">
        <v>0.75</v>
      </c>
      <c r="R328" s="198">
        <v>0.76</v>
      </c>
      <c r="S328" s="198">
        <v>0.77</v>
      </c>
      <c r="T328" s="198">
        <v>0.81</v>
      </c>
      <c r="U328" s="332">
        <f>((T328/T329)-1)</f>
        <v>9.4594594594594739E-2</v>
      </c>
    </row>
    <row r="329" spans="1:22" ht="24.75" customHeight="1" x14ac:dyDescent="0.25">
      <c r="A329" s="24"/>
      <c r="B329" s="59" t="s">
        <v>315</v>
      </c>
      <c r="C329" s="284" t="s">
        <v>316</v>
      </c>
      <c r="D329" s="285"/>
      <c r="E329" s="286"/>
      <c r="F329" s="59" t="s">
        <v>37</v>
      </c>
      <c r="G329" s="197">
        <f>AVERAGE(H329:N329)</f>
        <v>0.75285714285714289</v>
      </c>
      <c r="H329" s="200">
        <f t="shared" ref="H329:S329" si="27">H325</f>
        <v>0.77</v>
      </c>
      <c r="I329" s="200">
        <f t="shared" si="27"/>
        <v>0.78</v>
      </c>
      <c r="J329" s="200">
        <f t="shared" si="27"/>
        <v>0.77</v>
      </c>
      <c r="K329" s="200">
        <f t="shared" si="27"/>
        <v>0.77</v>
      </c>
      <c r="L329" s="200">
        <f t="shared" si="27"/>
        <v>0.74</v>
      </c>
      <c r="M329" s="200">
        <f t="shared" si="27"/>
        <v>0.73</v>
      </c>
      <c r="N329" s="200">
        <v>0.71</v>
      </c>
      <c r="O329" s="200">
        <f t="shared" si="27"/>
        <v>0.71</v>
      </c>
      <c r="P329" s="200">
        <f t="shared" si="27"/>
        <v>0.72</v>
      </c>
      <c r="Q329" s="200">
        <f t="shared" si="27"/>
        <v>0.74</v>
      </c>
      <c r="R329" s="200">
        <f t="shared" si="27"/>
        <v>0.73</v>
      </c>
      <c r="S329" s="200">
        <f t="shared" si="27"/>
        <v>0.71</v>
      </c>
      <c r="T329" s="198">
        <f>AVERAGE(H329:S329)</f>
        <v>0.73999999999999988</v>
      </c>
      <c r="U329" s="333"/>
    </row>
    <row r="330" spans="1:22" ht="15" customHeight="1" x14ac:dyDescent="0.25">
      <c r="A330" s="24"/>
      <c r="B330" s="287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9"/>
    </row>
    <row r="331" spans="1:22" ht="15" customHeight="1" x14ac:dyDescent="0.25">
      <c r="A331" s="24"/>
      <c r="B331" s="290" t="s">
        <v>114</v>
      </c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2"/>
    </row>
    <row r="332" spans="1:22" ht="24.75" customHeight="1" x14ac:dyDescent="0.25">
      <c r="A332" s="24"/>
      <c r="B332" s="344" t="s">
        <v>383</v>
      </c>
      <c r="C332" s="345"/>
      <c r="D332" s="345"/>
      <c r="E332" s="345"/>
      <c r="F332" s="345"/>
      <c r="G332" s="345"/>
      <c r="H332" s="345"/>
      <c r="I332" s="345"/>
      <c r="J332" s="345"/>
      <c r="K332" s="345"/>
      <c r="L332" s="345"/>
      <c r="M332" s="345"/>
      <c r="N332" s="345"/>
      <c r="O332" s="345"/>
      <c r="P332" s="345"/>
      <c r="Q332" s="345"/>
      <c r="R332" s="345"/>
      <c r="S332" s="345"/>
      <c r="T332" s="345"/>
      <c r="U332" s="346"/>
    </row>
    <row r="333" spans="1:22" ht="33.75" customHeight="1" x14ac:dyDescent="0.25">
      <c r="A333" s="24"/>
      <c r="B333" s="86" t="s">
        <v>61</v>
      </c>
      <c r="C333" s="324" t="s">
        <v>62</v>
      </c>
      <c r="D333" s="325"/>
      <c r="E333" s="326"/>
      <c r="F333" s="86" t="s">
        <v>15</v>
      </c>
      <c r="G333" s="86" t="s">
        <v>63</v>
      </c>
      <c r="H333" s="324" t="s">
        <v>64</v>
      </c>
      <c r="I333" s="325"/>
      <c r="J333" s="325"/>
      <c r="K333" s="325"/>
      <c r="L333" s="325"/>
      <c r="M333" s="325"/>
      <c r="N333" s="326"/>
      <c r="O333" s="324" t="s">
        <v>65</v>
      </c>
      <c r="P333" s="325"/>
      <c r="Q333" s="325"/>
      <c r="R333" s="325"/>
      <c r="S333" s="326"/>
      <c r="T333" s="324" t="s">
        <v>66</v>
      </c>
      <c r="U333" s="326"/>
    </row>
    <row r="334" spans="1:22" ht="36" customHeight="1" x14ac:dyDescent="0.25">
      <c r="A334" s="24"/>
      <c r="B334" s="16" t="s">
        <v>318</v>
      </c>
      <c r="C334" s="327" t="s">
        <v>317</v>
      </c>
      <c r="D334" s="328"/>
      <c r="E334" s="329"/>
      <c r="F334" s="16" t="s">
        <v>116</v>
      </c>
      <c r="G334" s="16" t="s">
        <v>2</v>
      </c>
      <c r="H334" s="327" t="s">
        <v>100</v>
      </c>
      <c r="I334" s="328"/>
      <c r="J334" s="328"/>
      <c r="K334" s="328"/>
      <c r="L334" s="328"/>
      <c r="M334" s="328"/>
      <c r="N334" s="329"/>
      <c r="O334" s="327" t="s">
        <v>342</v>
      </c>
      <c r="P334" s="328"/>
      <c r="Q334" s="328"/>
      <c r="R334" s="328"/>
      <c r="S334" s="329"/>
      <c r="T334" s="339" t="s">
        <v>319</v>
      </c>
      <c r="U334" s="340"/>
    </row>
    <row r="335" spans="1:22" ht="18" customHeight="1" x14ac:dyDescent="0.25">
      <c r="A335" s="24"/>
      <c r="B335" s="334" t="s">
        <v>38</v>
      </c>
      <c r="C335" s="335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5"/>
    </row>
    <row r="336" spans="1:22" ht="31.5" customHeight="1" x14ac:dyDescent="0.25">
      <c r="A336" s="24"/>
      <c r="B336" s="84" t="s">
        <v>69</v>
      </c>
      <c r="C336" s="313" t="s">
        <v>70</v>
      </c>
      <c r="D336" s="314"/>
      <c r="E336" s="315"/>
      <c r="F336" s="84" t="s">
        <v>15</v>
      </c>
      <c r="G336" s="84" t="s">
        <v>115</v>
      </c>
      <c r="H336" s="84" t="s">
        <v>14</v>
      </c>
      <c r="I336" s="84" t="s">
        <v>13</v>
      </c>
      <c r="J336" s="84" t="s">
        <v>12</v>
      </c>
      <c r="K336" s="84" t="s">
        <v>11</v>
      </c>
      <c r="L336" s="84" t="s">
        <v>10</v>
      </c>
      <c r="M336" s="84" t="s">
        <v>9</v>
      </c>
      <c r="N336" s="85" t="s">
        <v>8</v>
      </c>
      <c r="O336" s="84" t="s">
        <v>7</v>
      </c>
      <c r="P336" s="84" t="s">
        <v>6</v>
      </c>
      <c r="Q336" s="84" t="s">
        <v>71</v>
      </c>
      <c r="R336" s="84" t="s">
        <v>4</v>
      </c>
      <c r="S336" s="84" t="s">
        <v>3</v>
      </c>
      <c r="T336" s="84" t="s">
        <v>72</v>
      </c>
      <c r="U336" s="84" t="s">
        <v>73</v>
      </c>
    </row>
    <row r="337" spans="1:21" ht="24.75" customHeight="1" x14ac:dyDescent="0.25">
      <c r="A337" s="24"/>
      <c r="B337" s="59" t="s">
        <v>320</v>
      </c>
      <c r="C337" s="284" t="s">
        <v>321</v>
      </c>
      <c r="D337" s="285"/>
      <c r="E337" s="286"/>
      <c r="F337" s="59" t="s">
        <v>116</v>
      </c>
      <c r="G337" s="203">
        <f>AVERAGE(H337:S337)</f>
        <v>605090.20000000007</v>
      </c>
      <c r="H337" s="205">
        <v>600662.69999999995</v>
      </c>
      <c r="I337" s="205">
        <v>601492.70000000007</v>
      </c>
      <c r="J337" s="205">
        <v>602292.70000000007</v>
      </c>
      <c r="K337" s="205">
        <v>603092.70000000007</v>
      </c>
      <c r="L337" s="205">
        <v>603892.70000000007</v>
      </c>
      <c r="M337" s="205">
        <v>604692.70000000007</v>
      </c>
      <c r="N337" s="205">
        <v>605492.70000000007</v>
      </c>
      <c r="O337" s="205">
        <v>606292.70000000007</v>
      </c>
      <c r="P337" s="205">
        <v>607092.70000000007</v>
      </c>
      <c r="Q337" s="205">
        <v>607892.70000000007</v>
      </c>
      <c r="R337" s="205">
        <v>608692.70000000007</v>
      </c>
      <c r="S337" s="205">
        <v>609492.70000000007</v>
      </c>
      <c r="T337" s="204">
        <f>AVERAGE(H337:S337)</f>
        <v>605090.20000000007</v>
      </c>
      <c r="U337" s="332">
        <f>T337/T338</f>
        <v>0.89845444327143098</v>
      </c>
    </row>
    <row r="338" spans="1:21" ht="24.75" customHeight="1" x14ac:dyDescent="0.25">
      <c r="A338" s="24"/>
      <c r="B338" s="59" t="s">
        <v>322</v>
      </c>
      <c r="C338" s="284" t="s">
        <v>323</v>
      </c>
      <c r="D338" s="285"/>
      <c r="E338" s="286"/>
      <c r="F338" s="59" t="s">
        <v>116</v>
      </c>
      <c r="G338" s="203">
        <f>AVERAGE(H338:S338)</f>
        <v>673479</v>
      </c>
      <c r="H338" s="205">
        <v>673479</v>
      </c>
      <c r="I338" s="205">
        <v>673479</v>
      </c>
      <c r="J338" s="205">
        <v>673479</v>
      </c>
      <c r="K338" s="205">
        <v>673479</v>
      </c>
      <c r="L338" s="205">
        <v>673479</v>
      </c>
      <c r="M338" s="205">
        <v>673479</v>
      </c>
      <c r="N338" s="205">
        <v>673479</v>
      </c>
      <c r="O338" s="205">
        <v>673479</v>
      </c>
      <c r="P338" s="205">
        <v>673479</v>
      </c>
      <c r="Q338" s="205">
        <v>673479</v>
      </c>
      <c r="R338" s="205">
        <v>673479</v>
      </c>
      <c r="S338" s="205">
        <v>673479</v>
      </c>
      <c r="T338" s="204">
        <f>AVERAGE(H338:S338)</f>
        <v>673479</v>
      </c>
      <c r="U338" s="333"/>
    </row>
    <row r="339" spans="1:21" ht="15" customHeight="1" x14ac:dyDescent="0.25">
      <c r="A339" s="24"/>
      <c r="B339" s="114" t="s">
        <v>39</v>
      </c>
      <c r="C339" s="316"/>
      <c r="D339" s="317"/>
      <c r="E339" s="317"/>
      <c r="F339" s="317"/>
      <c r="G339" s="317"/>
      <c r="H339" s="317"/>
      <c r="I339" s="317"/>
      <c r="J339" s="317"/>
      <c r="K339" s="317"/>
      <c r="L339" s="317"/>
      <c r="M339" s="317"/>
      <c r="N339" s="317"/>
      <c r="O339" s="317"/>
      <c r="P339" s="317"/>
      <c r="Q339" s="317"/>
      <c r="R339" s="317"/>
      <c r="S339" s="317"/>
      <c r="T339" s="317"/>
      <c r="U339" s="318"/>
    </row>
    <row r="340" spans="1:21" ht="29.25" customHeight="1" x14ac:dyDescent="0.25">
      <c r="A340" s="24"/>
      <c r="B340" s="55" t="s">
        <v>69</v>
      </c>
      <c r="C340" s="341" t="s">
        <v>70</v>
      </c>
      <c r="D340" s="342"/>
      <c r="E340" s="343"/>
      <c r="F340" s="60" t="s">
        <v>15</v>
      </c>
      <c r="G340" s="60" t="s">
        <v>39</v>
      </c>
      <c r="H340" s="60" t="s">
        <v>14</v>
      </c>
      <c r="I340" s="60" t="s">
        <v>13</v>
      </c>
      <c r="J340" s="60" t="s">
        <v>12</v>
      </c>
      <c r="K340" s="60" t="s">
        <v>11</v>
      </c>
      <c r="L340" s="60" t="s">
        <v>10</v>
      </c>
      <c r="M340" s="60" t="s">
        <v>9</v>
      </c>
      <c r="N340" s="69" t="s">
        <v>8</v>
      </c>
      <c r="O340" s="60" t="s">
        <v>7</v>
      </c>
      <c r="P340" s="60" t="s">
        <v>6</v>
      </c>
      <c r="Q340" s="60" t="s">
        <v>71</v>
      </c>
      <c r="R340" s="60" t="s">
        <v>4</v>
      </c>
      <c r="S340" s="60" t="s">
        <v>3</v>
      </c>
      <c r="T340" s="60" t="s">
        <v>72</v>
      </c>
      <c r="U340" s="60" t="s">
        <v>73</v>
      </c>
    </row>
    <row r="341" spans="1:21" ht="32.25" customHeight="1" x14ac:dyDescent="0.25">
      <c r="A341" s="24"/>
      <c r="B341" s="59" t="s">
        <v>320</v>
      </c>
      <c r="C341" s="284" t="s">
        <v>321</v>
      </c>
      <c r="D341" s="285"/>
      <c r="E341" s="286"/>
      <c r="F341" s="59" t="s">
        <v>116</v>
      </c>
      <c r="G341" s="206">
        <f>AVERAGE(H341:S341)</f>
        <v>605246.08333333337</v>
      </c>
      <c r="H341" s="205">
        <v>602520</v>
      </c>
      <c r="I341" s="208">
        <v>602950</v>
      </c>
      <c r="J341" s="208">
        <v>603100</v>
      </c>
      <c r="K341" s="208">
        <v>603250</v>
      </c>
      <c r="L341" s="208">
        <v>604100</v>
      </c>
      <c r="M341" s="208">
        <v>604750</v>
      </c>
      <c r="N341" s="208">
        <v>604520</v>
      </c>
      <c r="O341" s="208">
        <v>604712</v>
      </c>
      <c r="P341" s="208">
        <v>604518</v>
      </c>
      <c r="Q341" s="208">
        <v>609102</v>
      </c>
      <c r="R341" s="208">
        <v>609480</v>
      </c>
      <c r="S341" s="208">
        <v>609951</v>
      </c>
      <c r="T341" s="204">
        <f>AVERAGE(H341:S341)</f>
        <v>605246.08333333337</v>
      </c>
      <c r="U341" s="332">
        <f>(T341/T342)</f>
        <v>0.89953226001418851</v>
      </c>
    </row>
    <row r="342" spans="1:21" ht="32.25" customHeight="1" x14ac:dyDescent="0.25">
      <c r="A342" s="24"/>
      <c r="B342" s="59" t="s">
        <v>322</v>
      </c>
      <c r="C342" s="284" t="s">
        <v>323</v>
      </c>
      <c r="D342" s="285"/>
      <c r="E342" s="286"/>
      <c r="F342" s="59" t="s">
        <v>116</v>
      </c>
      <c r="G342" s="206">
        <f>AVERAGE(H342:S342)</f>
        <v>672845.33333333337</v>
      </c>
      <c r="H342" s="205">
        <v>673580</v>
      </c>
      <c r="I342" s="205">
        <v>673610</v>
      </c>
      <c r="J342" s="205">
        <v>673650</v>
      </c>
      <c r="K342" s="205">
        <v>673750</v>
      </c>
      <c r="L342" s="205">
        <v>673640</v>
      </c>
      <c r="M342" s="205">
        <v>673820</v>
      </c>
      <c r="N342" s="205">
        <v>672152</v>
      </c>
      <c r="O342" s="205">
        <v>672140</v>
      </c>
      <c r="P342" s="205">
        <v>671140</v>
      </c>
      <c r="Q342" s="205">
        <v>671258</v>
      </c>
      <c r="R342" s="205">
        <v>672450</v>
      </c>
      <c r="S342" s="205">
        <v>672954</v>
      </c>
      <c r="T342" s="204">
        <f>AVERAGE(H342:S342)</f>
        <v>672845.33333333337</v>
      </c>
      <c r="U342" s="333"/>
    </row>
    <row r="343" spans="1:21" ht="15" customHeight="1" x14ac:dyDescent="0.25">
      <c r="A343" s="24"/>
      <c r="B343" s="287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9"/>
    </row>
    <row r="344" spans="1:21" ht="21" customHeight="1" x14ac:dyDescent="0.25">
      <c r="A344" s="24"/>
      <c r="B344" s="290" t="s">
        <v>117</v>
      </c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2"/>
    </row>
    <row r="345" spans="1:21" ht="20.100000000000001" customHeight="1" x14ac:dyDescent="0.25">
      <c r="A345" s="24"/>
      <c r="B345" s="336" t="s">
        <v>384</v>
      </c>
      <c r="C345" s="337"/>
      <c r="D345" s="337"/>
      <c r="E345" s="337"/>
      <c r="F345" s="337"/>
      <c r="G345" s="337"/>
      <c r="H345" s="337"/>
      <c r="I345" s="337"/>
      <c r="J345" s="337"/>
      <c r="K345" s="337"/>
      <c r="L345" s="337"/>
      <c r="M345" s="337"/>
      <c r="N345" s="337"/>
      <c r="O345" s="337"/>
      <c r="P345" s="337"/>
      <c r="Q345" s="337"/>
      <c r="R345" s="337"/>
      <c r="S345" s="337"/>
      <c r="T345" s="337"/>
      <c r="U345" s="338"/>
    </row>
    <row r="346" spans="1:21" ht="33.75" customHeight="1" x14ac:dyDescent="0.25">
      <c r="A346" s="24"/>
      <c r="B346" s="86" t="s">
        <v>61</v>
      </c>
      <c r="C346" s="324" t="s">
        <v>62</v>
      </c>
      <c r="D346" s="325"/>
      <c r="E346" s="326"/>
      <c r="F346" s="86" t="s">
        <v>15</v>
      </c>
      <c r="G346" s="86" t="s">
        <v>63</v>
      </c>
      <c r="H346" s="324" t="s">
        <v>64</v>
      </c>
      <c r="I346" s="325"/>
      <c r="J346" s="325"/>
      <c r="K346" s="325"/>
      <c r="L346" s="325"/>
      <c r="M346" s="325"/>
      <c r="N346" s="326"/>
      <c r="O346" s="324" t="s">
        <v>65</v>
      </c>
      <c r="P346" s="325"/>
      <c r="Q346" s="325"/>
      <c r="R346" s="325"/>
      <c r="S346" s="326"/>
      <c r="T346" s="324" t="s">
        <v>66</v>
      </c>
      <c r="U346" s="326"/>
    </row>
    <row r="347" spans="1:21" ht="40.5" customHeight="1" x14ac:dyDescent="0.25">
      <c r="A347" s="24"/>
      <c r="B347" s="16" t="s">
        <v>325</v>
      </c>
      <c r="C347" s="327" t="s">
        <v>324</v>
      </c>
      <c r="D347" s="328"/>
      <c r="E347" s="329"/>
      <c r="F347" s="16" t="s">
        <v>304</v>
      </c>
      <c r="G347" s="16" t="s">
        <v>2</v>
      </c>
      <c r="H347" s="327" t="s">
        <v>100</v>
      </c>
      <c r="I347" s="328"/>
      <c r="J347" s="328"/>
      <c r="K347" s="328"/>
      <c r="L347" s="328"/>
      <c r="M347" s="328"/>
      <c r="N347" s="329"/>
      <c r="O347" s="327" t="s">
        <v>342</v>
      </c>
      <c r="P347" s="328"/>
      <c r="Q347" s="328"/>
      <c r="R347" s="328"/>
      <c r="S347" s="329"/>
      <c r="T347" s="339" t="s">
        <v>326</v>
      </c>
      <c r="U347" s="340"/>
    </row>
    <row r="348" spans="1:21" ht="20.25" customHeight="1" x14ac:dyDescent="0.25">
      <c r="A348" s="24"/>
      <c r="B348" s="130" t="s">
        <v>38</v>
      </c>
      <c r="C348" s="311"/>
      <c r="D348" s="311"/>
      <c r="E348" s="311"/>
      <c r="F348" s="311"/>
      <c r="G348" s="311"/>
      <c r="H348" s="311"/>
      <c r="I348" s="311"/>
      <c r="J348" s="311"/>
      <c r="K348" s="311"/>
      <c r="L348" s="311"/>
      <c r="M348" s="311"/>
      <c r="N348" s="311"/>
      <c r="O348" s="311"/>
      <c r="P348" s="311"/>
      <c r="Q348" s="311"/>
      <c r="R348" s="311"/>
      <c r="S348" s="311"/>
      <c r="T348" s="311"/>
      <c r="U348" s="312"/>
    </row>
    <row r="349" spans="1:21" ht="32.25" customHeight="1" x14ac:dyDescent="0.25">
      <c r="A349" s="24"/>
      <c r="B349" s="84" t="s">
        <v>69</v>
      </c>
      <c r="C349" s="313" t="s">
        <v>70</v>
      </c>
      <c r="D349" s="314"/>
      <c r="E349" s="315"/>
      <c r="F349" s="84" t="s">
        <v>15</v>
      </c>
      <c r="G349" s="84" t="s">
        <v>38</v>
      </c>
      <c r="H349" s="84" t="s">
        <v>14</v>
      </c>
      <c r="I349" s="84" t="s">
        <v>13</v>
      </c>
      <c r="J349" s="84" t="s">
        <v>12</v>
      </c>
      <c r="K349" s="84" t="s">
        <v>11</v>
      </c>
      <c r="L349" s="84" t="s">
        <v>10</v>
      </c>
      <c r="M349" s="84" t="s">
        <v>9</v>
      </c>
      <c r="N349" s="85" t="s">
        <v>8</v>
      </c>
      <c r="O349" s="84" t="s">
        <v>7</v>
      </c>
      <c r="P349" s="84" t="s">
        <v>6</v>
      </c>
      <c r="Q349" s="84" t="s">
        <v>71</v>
      </c>
      <c r="R349" s="84" t="s">
        <v>4</v>
      </c>
      <c r="S349" s="84" t="s">
        <v>3</v>
      </c>
      <c r="T349" s="84" t="s">
        <v>72</v>
      </c>
      <c r="U349" s="84" t="s">
        <v>73</v>
      </c>
    </row>
    <row r="350" spans="1:21" ht="24.75" customHeight="1" x14ac:dyDescent="0.25">
      <c r="A350" s="24"/>
      <c r="B350" s="59" t="s">
        <v>327</v>
      </c>
      <c r="C350" s="284" t="s">
        <v>328</v>
      </c>
      <c r="D350" s="285"/>
      <c r="E350" s="286"/>
      <c r="F350" s="59" t="s">
        <v>304</v>
      </c>
      <c r="G350" s="203">
        <v>72000000</v>
      </c>
      <c r="H350" s="210">
        <v>6000000</v>
      </c>
      <c r="I350" s="210">
        <v>6000000</v>
      </c>
      <c r="J350" s="210">
        <v>6000000</v>
      </c>
      <c r="K350" s="210">
        <v>6000000</v>
      </c>
      <c r="L350" s="210">
        <v>6000000</v>
      </c>
      <c r="M350" s="210">
        <v>6000000</v>
      </c>
      <c r="N350" s="211">
        <v>6000000</v>
      </c>
      <c r="O350" s="210">
        <v>6000000</v>
      </c>
      <c r="P350" s="210">
        <v>6000000</v>
      </c>
      <c r="Q350" s="210">
        <v>6000000</v>
      </c>
      <c r="R350" s="210">
        <v>6000000</v>
      </c>
      <c r="S350" s="210">
        <v>6000000</v>
      </c>
      <c r="T350" s="209">
        <v>72000000</v>
      </c>
      <c r="U350" s="332">
        <v>0.90090090090090091</v>
      </c>
    </row>
    <row r="351" spans="1:21" ht="32.25" customHeight="1" x14ac:dyDescent="0.25">
      <c r="A351" s="24"/>
      <c r="B351" s="59" t="s">
        <v>329</v>
      </c>
      <c r="C351" s="284" t="s">
        <v>330</v>
      </c>
      <c r="D351" s="285"/>
      <c r="E351" s="286"/>
      <c r="F351" s="59" t="s">
        <v>304</v>
      </c>
      <c r="G351" s="203">
        <v>79920000</v>
      </c>
      <c r="H351" s="210">
        <v>6660000</v>
      </c>
      <c r="I351" s="210">
        <v>6660000</v>
      </c>
      <c r="J351" s="210">
        <v>6660000</v>
      </c>
      <c r="K351" s="210">
        <v>6660000</v>
      </c>
      <c r="L351" s="210">
        <v>6660000</v>
      </c>
      <c r="M351" s="210">
        <v>6660000</v>
      </c>
      <c r="N351" s="211">
        <v>6660000</v>
      </c>
      <c r="O351" s="210">
        <v>6660000</v>
      </c>
      <c r="P351" s="210">
        <v>6660000</v>
      </c>
      <c r="Q351" s="210">
        <v>6660000</v>
      </c>
      <c r="R351" s="210">
        <v>6660000</v>
      </c>
      <c r="S351" s="210">
        <v>6660000</v>
      </c>
      <c r="T351" s="209">
        <v>79920000</v>
      </c>
      <c r="U351" s="333"/>
    </row>
    <row r="352" spans="1:21" ht="19.5" customHeight="1" x14ac:dyDescent="0.25">
      <c r="A352" s="24"/>
      <c r="B352" s="114" t="s">
        <v>39</v>
      </c>
      <c r="C352" s="316"/>
      <c r="D352" s="317"/>
      <c r="E352" s="317"/>
      <c r="F352" s="317"/>
      <c r="G352" s="317"/>
      <c r="H352" s="317"/>
      <c r="I352" s="317"/>
      <c r="J352" s="317"/>
      <c r="K352" s="317"/>
      <c r="L352" s="317"/>
      <c r="M352" s="317"/>
      <c r="N352" s="317"/>
      <c r="O352" s="317"/>
      <c r="P352" s="317"/>
      <c r="Q352" s="317"/>
      <c r="R352" s="317"/>
      <c r="S352" s="317"/>
      <c r="T352" s="317"/>
      <c r="U352" s="318"/>
    </row>
    <row r="353" spans="1:21" ht="31.5" customHeight="1" x14ac:dyDescent="0.25">
      <c r="A353" s="24"/>
      <c r="B353" s="84" t="s">
        <v>69</v>
      </c>
      <c r="C353" s="313" t="s">
        <v>70</v>
      </c>
      <c r="D353" s="314"/>
      <c r="E353" s="315"/>
      <c r="F353" s="84" t="s">
        <v>15</v>
      </c>
      <c r="G353" s="84" t="s">
        <v>39</v>
      </c>
      <c r="H353" s="84" t="s">
        <v>14</v>
      </c>
      <c r="I353" s="84" t="s">
        <v>13</v>
      </c>
      <c r="J353" s="84" t="s">
        <v>12</v>
      </c>
      <c r="K353" s="84" t="s">
        <v>11</v>
      </c>
      <c r="L353" s="84" t="s">
        <v>10</v>
      </c>
      <c r="M353" s="84" t="s">
        <v>9</v>
      </c>
      <c r="N353" s="85" t="s">
        <v>8</v>
      </c>
      <c r="O353" s="84" t="s">
        <v>7</v>
      </c>
      <c r="P353" s="84" t="s">
        <v>6</v>
      </c>
      <c r="Q353" s="84" t="s">
        <v>71</v>
      </c>
      <c r="R353" s="84" t="s">
        <v>4</v>
      </c>
      <c r="S353" s="84" t="s">
        <v>3</v>
      </c>
      <c r="T353" s="84" t="s">
        <v>72</v>
      </c>
      <c r="U353" s="84" t="s">
        <v>73</v>
      </c>
    </row>
    <row r="354" spans="1:21" ht="24.75" customHeight="1" x14ac:dyDescent="0.25">
      <c r="A354" s="24"/>
      <c r="B354" s="59" t="s">
        <v>327</v>
      </c>
      <c r="C354" s="284" t="s">
        <v>328</v>
      </c>
      <c r="D354" s="285"/>
      <c r="E354" s="286"/>
      <c r="F354" s="59" t="s">
        <v>304</v>
      </c>
      <c r="G354" s="203">
        <v>55515440</v>
      </c>
      <c r="H354" s="214">
        <v>4726441.9080000008</v>
      </c>
      <c r="I354" s="215">
        <v>4508360.5319999997</v>
      </c>
      <c r="J354" s="215">
        <v>4677362.2367999991</v>
      </c>
      <c r="K354" s="216">
        <v>4426993.4400000013</v>
      </c>
      <c r="L354" s="212">
        <v>4596023.9160000011</v>
      </c>
      <c r="M354" s="212">
        <v>4468066.2719999999</v>
      </c>
      <c r="N354" s="217">
        <v>4415302.2240000004</v>
      </c>
      <c r="O354" s="218">
        <v>4662290.8800000018</v>
      </c>
      <c r="P354" s="218">
        <v>4706479.08</v>
      </c>
      <c r="Q354" s="218">
        <v>4782200.1696000006</v>
      </c>
      <c r="R354" s="218">
        <v>4706479.08</v>
      </c>
      <c r="S354" s="218">
        <v>4839440.256000001</v>
      </c>
      <c r="T354" s="212">
        <f>SUM(H354:S354)</f>
        <v>55515439.99440001</v>
      </c>
      <c r="U354" s="280">
        <f>T354/T355</f>
        <v>0.86118315413411706</v>
      </c>
    </row>
    <row r="355" spans="1:21" ht="26.25" customHeight="1" x14ac:dyDescent="0.25">
      <c r="A355" s="24"/>
      <c r="B355" s="59" t="s">
        <v>329</v>
      </c>
      <c r="C355" s="284" t="s">
        <v>330</v>
      </c>
      <c r="D355" s="285"/>
      <c r="E355" s="286"/>
      <c r="F355" s="59" t="s">
        <v>304</v>
      </c>
      <c r="G355" s="221">
        <v>64464149.960000001</v>
      </c>
      <c r="H355" s="214">
        <v>5717451.6144000003</v>
      </c>
      <c r="I355" s="214">
        <v>4795029.0575999999</v>
      </c>
      <c r="J355" s="214">
        <v>5196108.3983999994</v>
      </c>
      <c r="K355" s="214">
        <v>5299066.0763999997</v>
      </c>
      <c r="L355" s="214">
        <v>5750517.2400000002</v>
      </c>
      <c r="M355" s="212">
        <v>5525810.5770000005</v>
      </c>
      <c r="N355" s="217">
        <v>5426213</v>
      </c>
      <c r="O355" s="220">
        <v>5554178</v>
      </c>
      <c r="P355" s="220">
        <v>5325417</v>
      </c>
      <c r="Q355" s="220">
        <v>5248952</v>
      </c>
      <c r="R355" s="220">
        <v>5337845</v>
      </c>
      <c r="S355" s="220">
        <v>5287562</v>
      </c>
      <c r="T355" s="212">
        <f>SUM(H355:S355)</f>
        <v>64464149.963799998</v>
      </c>
      <c r="U355" s="281"/>
    </row>
    <row r="356" spans="1:21" ht="15" customHeight="1" x14ac:dyDescent="0.25">
      <c r="A356" s="24"/>
      <c r="B356" s="287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9"/>
    </row>
    <row r="357" spans="1:21" ht="20.25" customHeight="1" x14ac:dyDescent="0.25">
      <c r="A357" s="24"/>
      <c r="B357" s="290" t="s">
        <v>118</v>
      </c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2"/>
    </row>
    <row r="358" spans="1:21" ht="15" customHeight="1" x14ac:dyDescent="0.25">
      <c r="A358" s="24"/>
      <c r="B358" s="321" t="s">
        <v>385</v>
      </c>
      <c r="C358" s="322"/>
      <c r="D358" s="322"/>
      <c r="E358" s="322"/>
      <c r="F358" s="322"/>
      <c r="G358" s="322"/>
      <c r="H358" s="322"/>
      <c r="I358" s="322"/>
      <c r="J358" s="322"/>
      <c r="K358" s="322"/>
      <c r="L358" s="322"/>
      <c r="M358" s="322"/>
      <c r="N358" s="322"/>
      <c r="O358" s="322"/>
      <c r="P358" s="322"/>
      <c r="Q358" s="322"/>
      <c r="R358" s="322"/>
      <c r="S358" s="322"/>
      <c r="T358" s="322"/>
      <c r="U358" s="323"/>
    </row>
    <row r="359" spans="1:21" ht="31.5" customHeight="1" x14ac:dyDescent="0.25">
      <c r="A359" s="24"/>
      <c r="B359" s="86" t="s">
        <v>61</v>
      </c>
      <c r="C359" s="324" t="s">
        <v>62</v>
      </c>
      <c r="D359" s="325"/>
      <c r="E359" s="326"/>
      <c r="F359" s="86" t="s">
        <v>15</v>
      </c>
      <c r="G359" s="86" t="s">
        <v>63</v>
      </c>
      <c r="H359" s="324" t="s">
        <v>64</v>
      </c>
      <c r="I359" s="325"/>
      <c r="J359" s="325"/>
      <c r="K359" s="325"/>
      <c r="L359" s="325"/>
      <c r="M359" s="325"/>
      <c r="N359" s="326"/>
      <c r="O359" s="324" t="s">
        <v>65</v>
      </c>
      <c r="P359" s="325"/>
      <c r="Q359" s="325"/>
      <c r="R359" s="325"/>
      <c r="S359" s="326"/>
      <c r="T359" s="324" t="s">
        <v>66</v>
      </c>
      <c r="U359" s="326"/>
    </row>
    <row r="360" spans="1:21" ht="34.5" customHeight="1" x14ac:dyDescent="0.25">
      <c r="A360" s="24"/>
      <c r="B360" s="16" t="s">
        <v>343</v>
      </c>
      <c r="C360" s="327" t="s">
        <v>331</v>
      </c>
      <c r="D360" s="328"/>
      <c r="E360" s="329"/>
      <c r="F360" s="16" t="s">
        <v>37</v>
      </c>
      <c r="G360" s="16" t="s">
        <v>2</v>
      </c>
      <c r="H360" s="327" t="s">
        <v>100</v>
      </c>
      <c r="I360" s="328"/>
      <c r="J360" s="328"/>
      <c r="K360" s="328"/>
      <c r="L360" s="328"/>
      <c r="M360" s="328"/>
      <c r="N360" s="329"/>
      <c r="O360" s="327" t="s">
        <v>101</v>
      </c>
      <c r="P360" s="328"/>
      <c r="Q360" s="328"/>
      <c r="R360" s="328"/>
      <c r="S360" s="329"/>
      <c r="T360" s="330">
        <v>0.8</v>
      </c>
      <c r="U360" s="331"/>
    </row>
    <row r="361" spans="1:21" ht="21.75" customHeight="1" x14ac:dyDescent="0.25">
      <c r="A361" s="24"/>
      <c r="B361" s="130" t="s">
        <v>38</v>
      </c>
      <c r="C361" s="311"/>
      <c r="D361" s="311"/>
      <c r="E361" s="311"/>
      <c r="F361" s="311"/>
      <c r="G361" s="311"/>
      <c r="H361" s="311"/>
      <c r="I361" s="311"/>
      <c r="J361" s="311"/>
      <c r="K361" s="311"/>
      <c r="L361" s="311"/>
      <c r="M361" s="311"/>
      <c r="N361" s="311"/>
      <c r="O361" s="311"/>
      <c r="P361" s="311"/>
      <c r="Q361" s="311"/>
      <c r="R361" s="311"/>
      <c r="S361" s="311"/>
      <c r="T361" s="311"/>
      <c r="U361" s="312"/>
    </row>
    <row r="362" spans="1:21" ht="27.75" customHeight="1" x14ac:dyDescent="0.25">
      <c r="A362" s="24"/>
      <c r="B362" s="84" t="s">
        <v>69</v>
      </c>
      <c r="C362" s="313" t="s">
        <v>70</v>
      </c>
      <c r="D362" s="314"/>
      <c r="E362" s="315"/>
      <c r="F362" s="84" t="s">
        <v>15</v>
      </c>
      <c r="G362" s="84" t="s">
        <v>38</v>
      </c>
      <c r="H362" s="84" t="s">
        <v>14</v>
      </c>
      <c r="I362" s="84" t="s">
        <v>13</v>
      </c>
      <c r="J362" s="84" t="s">
        <v>12</v>
      </c>
      <c r="K362" s="84" t="s">
        <v>11</v>
      </c>
      <c r="L362" s="84" t="s">
        <v>10</v>
      </c>
      <c r="M362" s="84" t="s">
        <v>9</v>
      </c>
      <c r="N362" s="85" t="s">
        <v>8</v>
      </c>
      <c r="O362" s="84" t="s">
        <v>7</v>
      </c>
      <c r="P362" s="84" t="s">
        <v>6</v>
      </c>
      <c r="Q362" s="84" t="s">
        <v>71</v>
      </c>
      <c r="R362" s="84" t="s">
        <v>4</v>
      </c>
      <c r="S362" s="84" t="s">
        <v>3</v>
      </c>
      <c r="T362" s="84" t="s">
        <v>72</v>
      </c>
      <c r="U362" s="84" t="s">
        <v>73</v>
      </c>
    </row>
    <row r="363" spans="1:21" ht="18" customHeight="1" x14ac:dyDescent="0.25">
      <c r="A363" s="24"/>
      <c r="B363" s="59" t="s">
        <v>344</v>
      </c>
      <c r="C363" s="284" t="s">
        <v>345</v>
      </c>
      <c r="D363" s="285"/>
      <c r="E363" s="286"/>
      <c r="F363" s="59" t="s">
        <v>119</v>
      </c>
      <c r="G363" s="219">
        <v>3360</v>
      </c>
      <c r="H363" s="81">
        <v>280</v>
      </c>
      <c r="I363" s="81">
        <v>280</v>
      </c>
      <c r="J363" s="81">
        <v>280</v>
      </c>
      <c r="K363" s="81">
        <v>280</v>
      </c>
      <c r="L363" s="81">
        <v>280</v>
      </c>
      <c r="M363" s="81">
        <v>280</v>
      </c>
      <c r="N363" s="65">
        <v>280</v>
      </c>
      <c r="O363" s="81">
        <v>280</v>
      </c>
      <c r="P363" s="81">
        <v>280</v>
      </c>
      <c r="Q363" s="81">
        <v>280</v>
      </c>
      <c r="R363" s="81">
        <v>280</v>
      </c>
      <c r="S363" s="81">
        <v>280</v>
      </c>
      <c r="T363" s="222">
        <v>3360</v>
      </c>
      <c r="U363" s="280">
        <v>0.7977889848135169</v>
      </c>
    </row>
    <row r="364" spans="1:21" ht="18" customHeight="1" x14ac:dyDescent="0.25">
      <c r="A364" s="24"/>
      <c r="B364" s="59" t="s">
        <v>346</v>
      </c>
      <c r="C364" s="284" t="s">
        <v>347</v>
      </c>
      <c r="D364" s="285"/>
      <c r="E364" s="286"/>
      <c r="F364" s="59" t="s">
        <v>119</v>
      </c>
      <c r="G364" s="219">
        <v>4211.6399999999994</v>
      </c>
      <c r="H364" s="81">
        <v>261.81</v>
      </c>
      <c r="I364" s="81">
        <v>341.53</v>
      </c>
      <c r="J364" s="81">
        <v>331.2</v>
      </c>
      <c r="K364" s="81">
        <v>343.26</v>
      </c>
      <c r="L364" s="81">
        <v>216.16</v>
      </c>
      <c r="M364" s="81">
        <v>294.08999999999997</v>
      </c>
      <c r="N364" s="65">
        <v>505.28</v>
      </c>
      <c r="O364" s="81">
        <v>413.75</v>
      </c>
      <c r="P364" s="81">
        <v>214.31</v>
      </c>
      <c r="Q364" s="81">
        <v>540.72</v>
      </c>
      <c r="R364" s="81">
        <v>380.2</v>
      </c>
      <c r="S364" s="81">
        <v>369.33</v>
      </c>
      <c r="T364" s="222">
        <v>4211.6399999999994</v>
      </c>
      <c r="U364" s="281"/>
    </row>
    <row r="365" spans="1:21" ht="18" customHeight="1" x14ac:dyDescent="0.25">
      <c r="A365" s="24"/>
      <c r="B365" s="114" t="s">
        <v>39</v>
      </c>
      <c r="C365" s="316"/>
      <c r="D365" s="317"/>
      <c r="E365" s="317"/>
      <c r="F365" s="317"/>
      <c r="G365" s="317"/>
      <c r="H365" s="317"/>
      <c r="I365" s="317"/>
      <c r="J365" s="317"/>
      <c r="K365" s="317"/>
      <c r="L365" s="317"/>
      <c r="M365" s="317"/>
      <c r="N365" s="317"/>
      <c r="O365" s="317"/>
      <c r="P365" s="317"/>
      <c r="Q365" s="317"/>
      <c r="R365" s="317"/>
      <c r="S365" s="317"/>
      <c r="T365" s="317"/>
      <c r="U365" s="318"/>
    </row>
    <row r="366" spans="1:21" ht="15" customHeight="1" x14ac:dyDescent="0.25">
      <c r="A366" s="24"/>
      <c r="B366" s="301" t="s">
        <v>69</v>
      </c>
      <c r="C366" s="305" t="s">
        <v>70</v>
      </c>
      <c r="D366" s="306"/>
      <c r="E366" s="307"/>
      <c r="F366" s="301" t="s">
        <v>15</v>
      </c>
      <c r="G366" s="301" t="s">
        <v>39</v>
      </c>
      <c r="H366" s="301" t="s">
        <v>14</v>
      </c>
      <c r="I366" s="301" t="s">
        <v>13</v>
      </c>
      <c r="J366" s="301" t="s">
        <v>12</v>
      </c>
      <c r="K366" s="301" t="s">
        <v>11</v>
      </c>
      <c r="L366" s="301" t="s">
        <v>10</v>
      </c>
      <c r="M366" s="301" t="s">
        <v>9</v>
      </c>
      <c r="N366" s="319" t="s">
        <v>8</v>
      </c>
      <c r="O366" s="301" t="s">
        <v>7</v>
      </c>
      <c r="P366" s="301" t="s">
        <v>6</v>
      </c>
      <c r="Q366" s="301" t="s">
        <v>71</v>
      </c>
      <c r="R366" s="301" t="s">
        <v>4</v>
      </c>
      <c r="S366" s="301" t="s">
        <v>3</v>
      </c>
      <c r="T366" s="301" t="s">
        <v>72</v>
      </c>
      <c r="U366" s="301" t="s">
        <v>73</v>
      </c>
    </row>
    <row r="367" spans="1:21" ht="15" customHeight="1" x14ac:dyDescent="0.25">
      <c r="A367" s="24"/>
      <c r="B367" s="302"/>
      <c r="C367" s="308"/>
      <c r="D367" s="309"/>
      <c r="E367" s="310"/>
      <c r="F367" s="302"/>
      <c r="G367" s="302"/>
      <c r="H367" s="302"/>
      <c r="I367" s="302"/>
      <c r="J367" s="302"/>
      <c r="K367" s="302"/>
      <c r="L367" s="302"/>
      <c r="M367" s="302"/>
      <c r="N367" s="320"/>
      <c r="O367" s="302"/>
      <c r="P367" s="302"/>
      <c r="Q367" s="302"/>
      <c r="R367" s="302"/>
      <c r="S367" s="302"/>
      <c r="T367" s="302"/>
      <c r="U367" s="302"/>
    </row>
    <row r="368" spans="1:21" ht="24.75" customHeight="1" x14ac:dyDescent="0.25">
      <c r="A368" s="24"/>
      <c r="B368" s="59" t="s">
        <v>344</v>
      </c>
      <c r="C368" s="284" t="s">
        <v>345</v>
      </c>
      <c r="D368" s="285"/>
      <c r="E368" s="286"/>
      <c r="F368" s="59" t="s">
        <v>119</v>
      </c>
      <c r="G368" s="219">
        <v>1090</v>
      </c>
      <c r="H368" s="81">
        <v>180</v>
      </c>
      <c r="I368" s="81">
        <v>170</v>
      </c>
      <c r="J368" s="81">
        <v>180</v>
      </c>
      <c r="K368" s="81">
        <v>190</v>
      </c>
      <c r="L368" s="81">
        <v>200</v>
      </c>
      <c r="M368" s="81">
        <v>170</v>
      </c>
      <c r="N368" s="65">
        <v>158</v>
      </c>
      <c r="O368" s="81">
        <v>162</v>
      </c>
      <c r="P368" s="81">
        <v>155</v>
      </c>
      <c r="Q368" s="81">
        <v>140</v>
      </c>
      <c r="R368" s="81">
        <v>144</v>
      </c>
      <c r="S368" s="81">
        <v>95</v>
      </c>
      <c r="T368" s="223">
        <f>SUM(H368:S368)</f>
        <v>1944</v>
      </c>
      <c r="U368" s="280">
        <f>T368/T369</f>
        <v>0.46157791264210624</v>
      </c>
    </row>
    <row r="369" spans="1:21" ht="24.75" customHeight="1" x14ac:dyDescent="0.25">
      <c r="A369" s="24"/>
      <c r="B369" s="59" t="s">
        <v>346</v>
      </c>
      <c r="C369" s="284" t="s">
        <v>347</v>
      </c>
      <c r="D369" s="285"/>
      <c r="E369" s="286"/>
      <c r="F369" s="59" t="s">
        <v>119</v>
      </c>
      <c r="G369" s="219">
        <v>4211.6399999999994</v>
      </c>
      <c r="H369" s="81">
        <v>261.81</v>
      </c>
      <c r="I369" s="81">
        <v>341.53</v>
      </c>
      <c r="J369" s="81">
        <v>331.2</v>
      </c>
      <c r="K369" s="81">
        <v>343.26</v>
      </c>
      <c r="L369" s="81">
        <v>216.16</v>
      </c>
      <c r="M369" s="81">
        <v>294.08999999999997</v>
      </c>
      <c r="N369" s="65">
        <v>505.28</v>
      </c>
      <c r="O369" s="81">
        <v>413.75</v>
      </c>
      <c r="P369" s="81">
        <v>214.31</v>
      </c>
      <c r="Q369" s="81">
        <v>540.72</v>
      </c>
      <c r="R369" s="81">
        <v>380.2</v>
      </c>
      <c r="S369" s="81">
        <v>369.33</v>
      </c>
      <c r="T369" s="223">
        <v>4211.6399999999994</v>
      </c>
      <c r="U369" s="281"/>
    </row>
    <row r="370" spans="1:21" ht="15" customHeight="1" x14ac:dyDescent="0.25">
      <c r="A370" s="24"/>
      <c r="B370" s="287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9"/>
    </row>
    <row r="371" spans="1:21" ht="17.25" customHeight="1" x14ac:dyDescent="0.25">
      <c r="A371" s="24"/>
      <c r="B371" s="290" t="s">
        <v>0</v>
      </c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2"/>
    </row>
    <row r="372" spans="1:21" ht="17.25" customHeight="1" x14ac:dyDescent="0.25">
      <c r="A372" s="24"/>
      <c r="B372" s="293" t="s">
        <v>110</v>
      </c>
      <c r="C372" s="295" t="s">
        <v>70</v>
      </c>
      <c r="D372" s="296"/>
      <c r="E372" s="297"/>
      <c r="F372" s="301" t="s">
        <v>15</v>
      </c>
      <c r="G372" s="301" t="s">
        <v>40</v>
      </c>
      <c r="H372" s="293" t="s">
        <v>14</v>
      </c>
      <c r="I372" s="293" t="s">
        <v>13</v>
      </c>
      <c r="J372" s="293" t="s">
        <v>12</v>
      </c>
      <c r="K372" s="293" t="s">
        <v>11</v>
      </c>
      <c r="L372" s="293" t="s">
        <v>10</v>
      </c>
      <c r="M372" s="293" t="s">
        <v>9</v>
      </c>
      <c r="N372" s="303" t="s">
        <v>8</v>
      </c>
      <c r="O372" s="293" t="s">
        <v>7</v>
      </c>
      <c r="P372" s="293" t="s">
        <v>6</v>
      </c>
      <c r="Q372" s="293" t="s">
        <v>5</v>
      </c>
      <c r="R372" s="293" t="s">
        <v>4</v>
      </c>
      <c r="S372" s="293" t="s">
        <v>3</v>
      </c>
      <c r="T372" s="293" t="s">
        <v>72</v>
      </c>
      <c r="U372" s="301" t="s">
        <v>73</v>
      </c>
    </row>
    <row r="373" spans="1:21" ht="17.25" customHeight="1" x14ac:dyDescent="0.25">
      <c r="A373" s="24"/>
      <c r="B373" s="294"/>
      <c r="C373" s="298"/>
      <c r="D373" s="299"/>
      <c r="E373" s="300"/>
      <c r="F373" s="302"/>
      <c r="G373" s="302"/>
      <c r="H373" s="294"/>
      <c r="I373" s="294"/>
      <c r="J373" s="294"/>
      <c r="K373" s="294"/>
      <c r="L373" s="294"/>
      <c r="M373" s="294"/>
      <c r="N373" s="304"/>
      <c r="O373" s="294"/>
      <c r="P373" s="294"/>
      <c r="Q373" s="294"/>
      <c r="R373" s="294"/>
      <c r="S373" s="294"/>
      <c r="T373" s="294"/>
      <c r="U373" s="302"/>
    </row>
    <row r="374" spans="1:21" ht="30" customHeight="1" x14ac:dyDescent="0.25">
      <c r="A374" s="24"/>
      <c r="B374" s="269" t="s">
        <v>94</v>
      </c>
      <c r="C374" s="272" t="s">
        <v>348</v>
      </c>
      <c r="D374" s="273"/>
      <c r="E374" s="274"/>
      <c r="F374" s="278" t="s">
        <v>349</v>
      </c>
      <c r="G374" s="82" t="s">
        <v>38</v>
      </c>
      <c r="H374" s="224">
        <v>4</v>
      </c>
      <c r="I374" s="224">
        <v>4</v>
      </c>
      <c r="J374" s="224">
        <v>4</v>
      </c>
      <c r="K374" s="224">
        <v>4</v>
      </c>
      <c r="L374" s="224">
        <v>4</v>
      </c>
      <c r="M374" s="224">
        <v>10</v>
      </c>
      <c r="N374" s="224">
        <v>10</v>
      </c>
      <c r="O374" s="224">
        <v>7</v>
      </c>
      <c r="P374" s="224">
        <v>7</v>
      </c>
      <c r="Q374" s="224">
        <v>7</v>
      </c>
      <c r="R374" s="224">
        <v>9</v>
      </c>
      <c r="S374" s="224">
        <v>9</v>
      </c>
      <c r="T374" s="224">
        <f>SUM(H374:S374)</f>
        <v>79</v>
      </c>
      <c r="U374" s="280">
        <f>T375/T374</f>
        <v>0.96202531645569622</v>
      </c>
    </row>
    <row r="375" spans="1:21" ht="30" customHeight="1" x14ac:dyDescent="0.25">
      <c r="A375" s="24"/>
      <c r="B375" s="270"/>
      <c r="C375" s="275"/>
      <c r="D375" s="276"/>
      <c r="E375" s="277"/>
      <c r="F375" s="279"/>
      <c r="G375" s="83" t="s">
        <v>39</v>
      </c>
      <c r="H375" s="207">
        <v>5</v>
      </c>
      <c r="I375" s="207">
        <v>6</v>
      </c>
      <c r="J375" s="207">
        <v>7</v>
      </c>
      <c r="K375" s="207">
        <v>8</v>
      </c>
      <c r="L375" s="207">
        <v>6</v>
      </c>
      <c r="M375" s="207">
        <v>8</v>
      </c>
      <c r="N375" s="225">
        <v>5</v>
      </c>
      <c r="O375" s="207">
        <v>7</v>
      </c>
      <c r="P375" s="207">
        <v>6</v>
      </c>
      <c r="Q375" s="207">
        <v>7</v>
      </c>
      <c r="R375" s="207">
        <v>6</v>
      </c>
      <c r="S375" s="207">
        <v>5</v>
      </c>
      <c r="T375" s="226">
        <f t="shared" ref="T375:T378" si="28">SUM(H375:S375)</f>
        <v>76</v>
      </c>
      <c r="U375" s="281"/>
    </row>
    <row r="376" spans="1:21" ht="30" customHeight="1" x14ac:dyDescent="0.25">
      <c r="A376" s="24"/>
      <c r="B376" s="270"/>
      <c r="C376" s="272" t="s">
        <v>350</v>
      </c>
      <c r="D376" s="273"/>
      <c r="E376" s="274"/>
      <c r="F376" s="278" t="s">
        <v>349</v>
      </c>
      <c r="G376" s="82" t="s">
        <v>38</v>
      </c>
      <c r="H376" s="227">
        <v>4</v>
      </c>
      <c r="I376" s="227">
        <v>4</v>
      </c>
      <c r="J376" s="227">
        <v>4</v>
      </c>
      <c r="K376" s="227">
        <v>4</v>
      </c>
      <c r="L376" s="227">
        <v>4</v>
      </c>
      <c r="M376" s="227">
        <v>6</v>
      </c>
      <c r="N376" s="227">
        <v>6</v>
      </c>
      <c r="O376" s="227">
        <v>5</v>
      </c>
      <c r="P376" s="227">
        <v>7</v>
      </c>
      <c r="Q376" s="227">
        <v>7</v>
      </c>
      <c r="R376" s="227">
        <v>6</v>
      </c>
      <c r="S376" s="227">
        <v>5</v>
      </c>
      <c r="T376" s="224">
        <f t="shared" si="28"/>
        <v>62</v>
      </c>
      <c r="U376" s="280">
        <f t="shared" ref="U376" si="29">T377/T376</f>
        <v>0.967741935483871</v>
      </c>
    </row>
    <row r="377" spans="1:21" ht="30" customHeight="1" x14ac:dyDescent="0.25">
      <c r="A377" s="24"/>
      <c r="B377" s="270"/>
      <c r="C377" s="275"/>
      <c r="D377" s="276"/>
      <c r="E377" s="277"/>
      <c r="F377" s="279"/>
      <c r="G377" s="83" t="s">
        <v>39</v>
      </c>
      <c r="H377" s="203">
        <v>3</v>
      </c>
      <c r="I377" s="203">
        <v>5</v>
      </c>
      <c r="J377" s="203">
        <v>6</v>
      </c>
      <c r="K377" s="203">
        <v>5</v>
      </c>
      <c r="L377" s="203">
        <v>4</v>
      </c>
      <c r="M377" s="203">
        <v>6</v>
      </c>
      <c r="N377" s="228">
        <v>4</v>
      </c>
      <c r="O377" s="203">
        <v>5</v>
      </c>
      <c r="P377" s="203">
        <v>7</v>
      </c>
      <c r="Q377" s="203">
        <v>6</v>
      </c>
      <c r="R377" s="203">
        <v>5</v>
      </c>
      <c r="S377" s="203">
        <v>4</v>
      </c>
      <c r="T377" s="226">
        <f t="shared" si="28"/>
        <v>60</v>
      </c>
      <c r="U377" s="281"/>
    </row>
    <row r="378" spans="1:21" ht="30" customHeight="1" x14ac:dyDescent="0.25">
      <c r="A378" s="24"/>
      <c r="B378" s="270"/>
      <c r="C378" s="272" t="s">
        <v>332</v>
      </c>
      <c r="D378" s="273"/>
      <c r="E378" s="274"/>
      <c r="F378" s="278" t="s">
        <v>378</v>
      </c>
      <c r="G378" s="82" t="s">
        <v>38</v>
      </c>
      <c r="H378" s="229">
        <v>10000000</v>
      </c>
      <c r="I378" s="229">
        <v>8000000</v>
      </c>
      <c r="J378" s="229">
        <v>10000000</v>
      </c>
      <c r="K378" s="229">
        <v>9000000</v>
      </c>
      <c r="L378" s="229">
        <v>10000000</v>
      </c>
      <c r="M378" s="229">
        <v>9000000</v>
      </c>
      <c r="N378" s="229">
        <v>8000000</v>
      </c>
      <c r="O378" s="229">
        <v>8000000</v>
      </c>
      <c r="P378" s="229">
        <v>7000000</v>
      </c>
      <c r="Q378" s="229">
        <v>7000000</v>
      </c>
      <c r="R378" s="229">
        <v>7000000</v>
      </c>
      <c r="S378" s="229">
        <v>8000000</v>
      </c>
      <c r="T378" s="224">
        <f t="shared" si="28"/>
        <v>101000000</v>
      </c>
      <c r="U378" s="280">
        <f t="shared" ref="U378" si="30">T379/T378</f>
        <v>0.96163078594779472</v>
      </c>
    </row>
    <row r="379" spans="1:21" ht="30" customHeight="1" x14ac:dyDescent="0.25">
      <c r="A379" s="24"/>
      <c r="B379" s="270"/>
      <c r="C379" s="275"/>
      <c r="D379" s="276"/>
      <c r="E379" s="277"/>
      <c r="F379" s="279"/>
      <c r="G379" s="83" t="s">
        <v>39</v>
      </c>
      <c r="H379" s="212">
        <v>9622436.4000000004</v>
      </c>
      <c r="I379" s="212">
        <v>8411940</v>
      </c>
      <c r="J379" s="212">
        <v>9533479.0909090899</v>
      </c>
      <c r="K379" s="212">
        <v>5997234.5999999996</v>
      </c>
      <c r="L379" s="212">
        <v>7865111.1600000001</v>
      </c>
      <c r="M379" s="212">
        <v>6528599.2799999993</v>
      </c>
      <c r="N379" s="213">
        <v>8246714.4000000004</v>
      </c>
      <c r="O379" s="212">
        <v>7964898.0218181815</v>
      </c>
      <c r="P379" s="212">
        <v>8064882.7200000007</v>
      </c>
      <c r="Q379" s="212">
        <v>9025740</v>
      </c>
      <c r="R379" s="212">
        <v>7576923.2400000002</v>
      </c>
      <c r="S379" s="212">
        <v>8286750.4680000003</v>
      </c>
      <c r="T379" s="226">
        <f>SUM(H379:S379)</f>
        <v>97124709.380727261</v>
      </c>
      <c r="U379" s="281"/>
    </row>
    <row r="380" spans="1:21" ht="30" customHeight="1" x14ac:dyDescent="0.25">
      <c r="A380" s="24"/>
      <c r="B380" s="270"/>
      <c r="C380" s="272" t="s">
        <v>351</v>
      </c>
      <c r="D380" s="273"/>
      <c r="E380" s="274"/>
      <c r="F380" s="278" t="s">
        <v>36</v>
      </c>
      <c r="G380" s="82" t="s">
        <v>38</v>
      </c>
      <c r="H380" s="229">
        <v>590</v>
      </c>
      <c r="I380" s="229">
        <v>450</v>
      </c>
      <c r="J380" s="229">
        <v>590</v>
      </c>
      <c r="K380" s="229">
        <v>570</v>
      </c>
      <c r="L380" s="229">
        <v>590</v>
      </c>
      <c r="M380" s="229">
        <v>1800</v>
      </c>
      <c r="N380" s="229">
        <v>1800</v>
      </c>
      <c r="O380" s="229">
        <v>1800</v>
      </c>
      <c r="P380" s="229">
        <v>1800</v>
      </c>
      <c r="Q380" s="229">
        <v>1800</v>
      </c>
      <c r="R380" s="229">
        <v>1800</v>
      </c>
      <c r="S380" s="229">
        <v>1800</v>
      </c>
      <c r="T380" s="224">
        <f>SUM(H380:S380)</f>
        <v>15390</v>
      </c>
      <c r="U380" s="280">
        <f t="shared" ref="U380" si="31">T381/T380</f>
        <v>0.95679012345679015</v>
      </c>
    </row>
    <row r="381" spans="1:21" ht="30" customHeight="1" x14ac:dyDescent="0.25">
      <c r="A381" s="24"/>
      <c r="B381" s="271"/>
      <c r="C381" s="275"/>
      <c r="D381" s="276"/>
      <c r="E381" s="277"/>
      <c r="F381" s="279"/>
      <c r="G381" s="83" t="s">
        <v>39</v>
      </c>
      <c r="H381" s="212">
        <v>2118</v>
      </c>
      <c r="I381" s="212">
        <v>2110</v>
      </c>
      <c r="J381" s="212">
        <v>1123</v>
      </c>
      <c r="K381" s="212">
        <v>679</v>
      </c>
      <c r="L381" s="212">
        <v>1177</v>
      </c>
      <c r="M381" s="212">
        <v>1217</v>
      </c>
      <c r="N381" s="213">
        <v>1105</v>
      </c>
      <c r="O381" s="212">
        <v>1074</v>
      </c>
      <c r="P381" s="212">
        <v>1042</v>
      </c>
      <c r="Q381" s="212">
        <v>1098</v>
      </c>
      <c r="R381" s="212">
        <v>985</v>
      </c>
      <c r="S381" s="212">
        <v>997</v>
      </c>
      <c r="T381" s="226">
        <f>SUM(H381:S381)</f>
        <v>14725</v>
      </c>
      <c r="U381" s="281"/>
    </row>
    <row r="382" spans="1:21" ht="30" customHeight="1" x14ac:dyDescent="0.25">
      <c r="A382" s="24"/>
      <c r="B382" s="269" t="s">
        <v>94</v>
      </c>
      <c r="C382" s="272" t="s">
        <v>333</v>
      </c>
      <c r="D382" s="273"/>
      <c r="E382" s="274"/>
      <c r="F382" s="278" t="s">
        <v>378</v>
      </c>
      <c r="G382" s="82" t="s">
        <v>38</v>
      </c>
      <c r="H382" s="230">
        <v>9000000</v>
      </c>
      <c r="I382" s="230">
        <v>8000000</v>
      </c>
      <c r="J382" s="230">
        <v>9000000</v>
      </c>
      <c r="K382" s="230">
        <v>8500000</v>
      </c>
      <c r="L382" s="230">
        <v>9000000</v>
      </c>
      <c r="M382" s="230">
        <v>9000000</v>
      </c>
      <c r="N382" s="230">
        <v>4000000</v>
      </c>
      <c r="O382" s="230">
        <v>5000000</v>
      </c>
      <c r="P382" s="230">
        <v>4000000</v>
      </c>
      <c r="Q382" s="230">
        <v>5000000</v>
      </c>
      <c r="R382" s="230">
        <v>5000000</v>
      </c>
      <c r="S382" s="230">
        <v>4000000</v>
      </c>
      <c r="T382" s="224">
        <f t="shared" ref="T382:T395" si="32">SUM(H382:S382)</f>
        <v>79500000</v>
      </c>
      <c r="U382" s="280">
        <f t="shared" ref="U382" si="33">T383/T382</f>
        <v>0.84681310348764882</v>
      </c>
    </row>
    <row r="383" spans="1:21" ht="30" customHeight="1" x14ac:dyDescent="0.25">
      <c r="A383" s="24"/>
      <c r="B383" s="270"/>
      <c r="C383" s="275"/>
      <c r="D383" s="276"/>
      <c r="E383" s="277"/>
      <c r="F383" s="279"/>
      <c r="G383" s="83" t="s">
        <v>39</v>
      </c>
      <c r="H383" s="231">
        <v>6109171.1871099751</v>
      </c>
      <c r="I383" s="231">
        <v>5869753.8801581021</v>
      </c>
      <c r="J383" s="231">
        <v>6358070.1600000001</v>
      </c>
      <c r="K383" s="231">
        <v>3672891.36</v>
      </c>
      <c r="L383" s="231">
        <v>5533500.959999999</v>
      </c>
      <c r="M383" s="231">
        <v>5111831.5199999996</v>
      </c>
      <c r="N383" s="232">
        <v>5731583.4000000004</v>
      </c>
      <c r="O383" s="231">
        <v>5727733.2000000002</v>
      </c>
      <c r="P383" s="231">
        <v>5755766.4000000004</v>
      </c>
      <c r="Q383" s="231">
        <v>5249553.66</v>
      </c>
      <c r="R383" s="231">
        <v>6100893</v>
      </c>
      <c r="S383" s="231">
        <v>6100893</v>
      </c>
      <c r="T383" s="226">
        <f>SUM(H383:S383)</f>
        <v>67321641.727268085</v>
      </c>
      <c r="U383" s="281"/>
    </row>
    <row r="384" spans="1:21" ht="30" customHeight="1" x14ac:dyDescent="0.25">
      <c r="A384" s="24"/>
      <c r="B384" s="270"/>
      <c r="C384" s="272" t="s">
        <v>334</v>
      </c>
      <c r="D384" s="273"/>
      <c r="E384" s="274"/>
      <c r="F384" s="82" t="s">
        <v>352</v>
      </c>
      <c r="G384" s="82" t="s">
        <v>38</v>
      </c>
      <c r="H384" s="230">
        <v>100</v>
      </c>
      <c r="I384" s="230">
        <v>80</v>
      </c>
      <c r="J384" s="230">
        <v>100</v>
      </c>
      <c r="K384" s="230">
        <v>90</v>
      </c>
      <c r="L384" s="230">
        <v>100</v>
      </c>
      <c r="M384" s="230">
        <v>90</v>
      </c>
      <c r="N384" s="230">
        <v>100</v>
      </c>
      <c r="O384" s="230">
        <v>100</v>
      </c>
      <c r="P384" s="230">
        <v>90</v>
      </c>
      <c r="Q384" s="230">
        <v>65</v>
      </c>
      <c r="R384" s="230">
        <v>65</v>
      </c>
      <c r="S384" s="230">
        <v>65</v>
      </c>
      <c r="T384" s="224">
        <f t="shared" si="32"/>
        <v>1045</v>
      </c>
      <c r="U384" s="280">
        <f t="shared" ref="U384" si="34">T385/T384</f>
        <v>0.8669856459330143</v>
      </c>
    </row>
    <row r="385" spans="1:21" ht="30" customHeight="1" x14ac:dyDescent="0.25">
      <c r="A385" s="24"/>
      <c r="B385" s="270"/>
      <c r="C385" s="275"/>
      <c r="D385" s="276"/>
      <c r="E385" s="277"/>
      <c r="F385" s="83" t="s">
        <v>352</v>
      </c>
      <c r="G385" s="83" t="s">
        <v>39</v>
      </c>
      <c r="H385" s="231">
        <v>95</v>
      </c>
      <c r="I385" s="231">
        <v>87</v>
      </c>
      <c r="J385" s="231">
        <v>99</v>
      </c>
      <c r="K385" s="231">
        <v>94</v>
      </c>
      <c r="L385" s="231">
        <v>85</v>
      </c>
      <c r="M385" s="231">
        <v>60</v>
      </c>
      <c r="N385" s="232">
        <v>65</v>
      </c>
      <c r="O385" s="231">
        <v>60</v>
      </c>
      <c r="P385" s="231">
        <v>55</v>
      </c>
      <c r="Q385" s="231">
        <v>69</v>
      </c>
      <c r="R385" s="231">
        <v>72</v>
      </c>
      <c r="S385" s="231">
        <v>65</v>
      </c>
      <c r="T385" s="226">
        <f>SUM(H385:S385)</f>
        <v>906</v>
      </c>
      <c r="U385" s="281"/>
    </row>
    <row r="386" spans="1:21" ht="30" customHeight="1" x14ac:dyDescent="0.25">
      <c r="A386" s="24"/>
      <c r="B386" s="270"/>
      <c r="C386" s="272" t="s">
        <v>335</v>
      </c>
      <c r="D386" s="273"/>
      <c r="E386" s="274"/>
      <c r="F386" s="82" t="s">
        <v>353</v>
      </c>
      <c r="G386" s="82" t="s">
        <v>38</v>
      </c>
      <c r="H386" s="230">
        <v>20</v>
      </c>
      <c r="I386" s="230">
        <v>20</v>
      </c>
      <c r="J386" s="230">
        <v>20</v>
      </c>
      <c r="K386" s="230">
        <v>20</v>
      </c>
      <c r="L386" s="230">
        <v>20</v>
      </c>
      <c r="M386" s="230">
        <v>45</v>
      </c>
      <c r="N386" s="230">
        <v>50</v>
      </c>
      <c r="O386" s="230">
        <v>50</v>
      </c>
      <c r="P386" s="230">
        <v>50</v>
      </c>
      <c r="Q386" s="230">
        <v>60</v>
      </c>
      <c r="R386" s="230">
        <v>60</v>
      </c>
      <c r="S386" s="230">
        <v>60</v>
      </c>
      <c r="T386" s="224">
        <f t="shared" si="32"/>
        <v>475</v>
      </c>
      <c r="U386" s="280">
        <f t="shared" ref="U386" si="35">T387/T386</f>
        <v>0.94315789473684208</v>
      </c>
    </row>
    <row r="387" spans="1:21" ht="30" customHeight="1" x14ac:dyDescent="0.25">
      <c r="A387" s="24"/>
      <c r="B387" s="271"/>
      <c r="C387" s="275"/>
      <c r="D387" s="276"/>
      <c r="E387" s="277"/>
      <c r="F387" s="83" t="s">
        <v>353</v>
      </c>
      <c r="G387" s="83" t="s">
        <v>39</v>
      </c>
      <c r="H387" s="231">
        <v>24</v>
      </c>
      <c r="I387" s="231">
        <v>30</v>
      </c>
      <c r="J387" s="231">
        <v>40</v>
      </c>
      <c r="K387" s="231">
        <v>35</v>
      </c>
      <c r="L387" s="231">
        <v>42</v>
      </c>
      <c r="M387" s="231">
        <v>39</v>
      </c>
      <c r="N387" s="232">
        <v>42</v>
      </c>
      <c r="O387" s="231">
        <v>35</v>
      </c>
      <c r="P387" s="231">
        <v>39</v>
      </c>
      <c r="Q387" s="231">
        <v>45</v>
      </c>
      <c r="R387" s="231">
        <v>41</v>
      </c>
      <c r="S387" s="231">
        <v>36</v>
      </c>
      <c r="T387" s="226">
        <f t="shared" si="32"/>
        <v>448</v>
      </c>
      <c r="U387" s="281"/>
    </row>
    <row r="388" spans="1:21" ht="30" customHeight="1" x14ac:dyDescent="0.25">
      <c r="A388" s="24"/>
      <c r="B388" s="269" t="s">
        <v>120</v>
      </c>
      <c r="C388" s="272" t="s">
        <v>354</v>
      </c>
      <c r="D388" s="273"/>
      <c r="E388" s="274"/>
      <c r="F388" s="278" t="s">
        <v>122</v>
      </c>
      <c r="G388" s="82" t="s">
        <v>38</v>
      </c>
      <c r="H388" s="229">
        <v>13600</v>
      </c>
      <c r="I388" s="229">
        <v>12300</v>
      </c>
      <c r="J388" s="229">
        <v>13600</v>
      </c>
      <c r="K388" s="229">
        <v>13200</v>
      </c>
      <c r="L388" s="229">
        <v>13600</v>
      </c>
      <c r="M388" s="229">
        <v>11000</v>
      </c>
      <c r="N388" s="229">
        <v>11000</v>
      </c>
      <c r="O388" s="229">
        <v>11000</v>
      </c>
      <c r="P388" s="229">
        <v>11000</v>
      </c>
      <c r="Q388" s="229">
        <v>11000</v>
      </c>
      <c r="R388" s="229">
        <v>11000</v>
      </c>
      <c r="S388" s="229">
        <v>11000</v>
      </c>
      <c r="T388" s="224">
        <v>160300</v>
      </c>
      <c r="U388" s="280">
        <f t="shared" ref="U388" si="36">T389/T388</f>
        <v>0.79734872114784783</v>
      </c>
    </row>
    <row r="389" spans="1:21" ht="30" customHeight="1" x14ac:dyDescent="0.25">
      <c r="A389" s="24"/>
      <c r="B389" s="271"/>
      <c r="C389" s="275"/>
      <c r="D389" s="276"/>
      <c r="E389" s="277"/>
      <c r="F389" s="279"/>
      <c r="G389" s="83" t="s">
        <v>39</v>
      </c>
      <c r="H389" s="233">
        <v>11500</v>
      </c>
      <c r="I389" s="233">
        <v>10200</v>
      </c>
      <c r="J389" s="233">
        <v>10900</v>
      </c>
      <c r="K389" s="233">
        <v>9800</v>
      </c>
      <c r="L389" s="233">
        <v>11500</v>
      </c>
      <c r="M389" s="233">
        <v>10000</v>
      </c>
      <c r="N389" s="213">
        <v>12500</v>
      </c>
      <c r="O389" s="233">
        <v>11250</v>
      </c>
      <c r="P389" s="233">
        <v>10985</v>
      </c>
      <c r="Q389" s="233">
        <v>11250</v>
      </c>
      <c r="R389" s="233">
        <v>9520</v>
      </c>
      <c r="S389" s="233">
        <v>8410</v>
      </c>
      <c r="T389" s="226">
        <f t="shared" si="32"/>
        <v>127815</v>
      </c>
      <c r="U389" s="281"/>
    </row>
    <row r="390" spans="1:21" ht="30" customHeight="1" x14ac:dyDescent="0.25">
      <c r="A390" s="24"/>
      <c r="B390" s="269" t="s">
        <v>121</v>
      </c>
      <c r="C390" s="272" t="s">
        <v>355</v>
      </c>
      <c r="D390" s="273"/>
      <c r="E390" s="274"/>
      <c r="F390" s="278" t="s">
        <v>349</v>
      </c>
      <c r="G390" s="82" t="s">
        <v>38</v>
      </c>
      <c r="H390" s="224">
        <v>4</v>
      </c>
      <c r="I390" s="224">
        <v>4</v>
      </c>
      <c r="J390" s="224">
        <v>4</v>
      </c>
      <c r="K390" s="224">
        <v>4</v>
      </c>
      <c r="L390" s="224">
        <v>4</v>
      </c>
      <c r="M390" s="224">
        <v>7</v>
      </c>
      <c r="N390" s="224">
        <v>7</v>
      </c>
      <c r="O390" s="224">
        <v>7</v>
      </c>
      <c r="P390" s="224">
        <v>7</v>
      </c>
      <c r="Q390" s="224">
        <v>7</v>
      </c>
      <c r="R390" s="224">
        <v>7</v>
      </c>
      <c r="S390" s="224">
        <v>7</v>
      </c>
      <c r="T390" s="224">
        <f t="shared" si="32"/>
        <v>69</v>
      </c>
      <c r="U390" s="280">
        <f t="shared" ref="U390" si="37">T391/T390</f>
        <v>0.88405797101449279</v>
      </c>
    </row>
    <row r="391" spans="1:21" ht="30" customHeight="1" x14ac:dyDescent="0.25">
      <c r="A391" s="24"/>
      <c r="B391" s="270"/>
      <c r="C391" s="275"/>
      <c r="D391" s="276"/>
      <c r="E391" s="277"/>
      <c r="F391" s="279"/>
      <c r="G391" s="83" t="s">
        <v>39</v>
      </c>
      <c r="H391" s="207">
        <v>6</v>
      </c>
      <c r="I391" s="207">
        <v>4</v>
      </c>
      <c r="J391" s="207">
        <v>6</v>
      </c>
      <c r="K391" s="207">
        <v>7</v>
      </c>
      <c r="L391" s="207">
        <v>5</v>
      </c>
      <c r="M391" s="207">
        <v>4</v>
      </c>
      <c r="N391" s="225">
        <v>5</v>
      </c>
      <c r="O391" s="207">
        <v>5</v>
      </c>
      <c r="P391" s="207">
        <v>4</v>
      </c>
      <c r="Q391" s="207">
        <v>6</v>
      </c>
      <c r="R391" s="207">
        <v>5</v>
      </c>
      <c r="S391" s="207">
        <v>4</v>
      </c>
      <c r="T391" s="226">
        <f t="shared" si="32"/>
        <v>61</v>
      </c>
      <c r="U391" s="281"/>
    </row>
    <row r="392" spans="1:21" ht="30" customHeight="1" x14ac:dyDescent="0.25">
      <c r="A392" s="24"/>
      <c r="B392" s="270"/>
      <c r="C392" s="272" t="s">
        <v>356</v>
      </c>
      <c r="D392" s="273"/>
      <c r="E392" s="274"/>
      <c r="F392" s="278" t="s">
        <v>123</v>
      </c>
      <c r="G392" s="82" t="s">
        <v>38</v>
      </c>
      <c r="H392" s="224">
        <v>7</v>
      </c>
      <c r="I392" s="224">
        <v>7</v>
      </c>
      <c r="J392" s="224">
        <v>10</v>
      </c>
      <c r="K392" s="224">
        <v>7</v>
      </c>
      <c r="L392" s="224">
        <v>7</v>
      </c>
      <c r="M392" s="224">
        <v>15</v>
      </c>
      <c r="N392" s="224">
        <v>15</v>
      </c>
      <c r="O392" s="224">
        <v>15</v>
      </c>
      <c r="P392" s="224">
        <v>15</v>
      </c>
      <c r="Q392" s="224">
        <v>15</v>
      </c>
      <c r="R392" s="224">
        <v>15</v>
      </c>
      <c r="S392" s="224">
        <v>15</v>
      </c>
      <c r="T392" s="224">
        <f t="shared" si="32"/>
        <v>143</v>
      </c>
      <c r="U392" s="280">
        <f t="shared" ref="U392" si="38">T393/T392</f>
        <v>0.97202797202797198</v>
      </c>
    </row>
    <row r="393" spans="1:21" ht="30" customHeight="1" x14ac:dyDescent="0.25">
      <c r="A393" s="24"/>
      <c r="B393" s="271"/>
      <c r="C393" s="275"/>
      <c r="D393" s="276"/>
      <c r="E393" s="277"/>
      <c r="F393" s="279"/>
      <c r="G393" s="83" t="s">
        <v>39</v>
      </c>
      <c r="H393" s="203">
        <v>11</v>
      </c>
      <c r="I393" s="203">
        <v>11</v>
      </c>
      <c r="J393" s="203">
        <v>14</v>
      </c>
      <c r="K393" s="203">
        <v>13</v>
      </c>
      <c r="L393" s="203">
        <v>12</v>
      </c>
      <c r="M393" s="203">
        <v>14</v>
      </c>
      <c r="N393" s="228">
        <v>12</v>
      </c>
      <c r="O393" s="203">
        <v>12</v>
      </c>
      <c r="P393" s="203">
        <v>14</v>
      </c>
      <c r="Q393" s="203">
        <v>10</v>
      </c>
      <c r="R393" s="203">
        <v>8</v>
      </c>
      <c r="S393" s="203">
        <v>8</v>
      </c>
      <c r="T393" s="226">
        <f t="shared" si="32"/>
        <v>139</v>
      </c>
      <c r="U393" s="281"/>
    </row>
    <row r="394" spans="1:21" ht="30" customHeight="1" x14ac:dyDescent="0.25">
      <c r="A394" s="24"/>
      <c r="B394" s="269" t="s">
        <v>124</v>
      </c>
      <c r="C394" s="272" t="s">
        <v>336</v>
      </c>
      <c r="D394" s="273"/>
      <c r="E394" s="274"/>
      <c r="F394" s="278" t="s">
        <v>379</v>
      </c>
      <c r="G394" s="82" t="s">
        <v>38</v>
      </c>
      <c r="H394" s="224">
        <v>170</v>
      </c>
      <c r="I394" s="224">
        <v>160</v>
      </c>
      <c r="J394" s="224">
        <v>170</v>
      </c>
      <c r="K394" s="224">
        <v>160</v>
      </c>
      <c r="L394" s="224">
        <v>170</v>
      </c>
      <c r="M394" s="224">
        <v>160</v>
      </c>
      <c r="N394" s="224">
        <v>170</v>
      </c>
      <c r="O394" s="224">
        <v>170</v>
      </c>
      <c r="P394" s="224">
        <v>160</v>
      </c>
      <c r="Q394" s="224">
        <v>170</v>
      </c>
      <c r="R394" s="224">
        <v>160</v>
      </c>
      <c r="S394" s="224">
        <v>170</v>
      </c>
      <c r="T394" s="224">
        <f t="shared" si="32"/>
        <v>1990</v>
      </c>
      <c r="U394" s="280">
        <f t="shared" ref="U394" si="39">T395/T394</f>
        <v>0.97688442211055282</v>
      </c>
    </row>
    <row r="395" spans="1:21" ht="30" customHeight="1" x14ac:dyDescent="0.25">
      <c r="A395" s="24"/>
      <c r="B395" s="271"/>
      <c r="C395" s="275"/>
      <c r="D395" s="276"/>
      <c r="E395" s="277"/>
      <c r="F395" s="279"/>
      <c r="G395" s="83" t="s">
        <v>39</v>
      </c>
      <c r="H395" s="207">
        <v>180</v>
      </c>
      <c r="I395" s="207">
        <v>170</v>
      </c>
      <c r="J395" s="207">
        <v>180</v>
      </c>
      <c r="K395" s="207">
        <v>190</v>
      </c>
      <c r="L395" s="207">
        <v>200</v>
      </c>
      <c r="M395" s="207">
        <v>170</v>
      </c>
      <c r="N395" s="225">
        <v>158</v>
      </c>
      <c r="O395" s="207">
        <v>162</v>
      </c>
      <c r="P395" s="207">
        <v>155</v>
      </c>
      <c r="Q395" s="207">
        <v>140</v>
      </c>
      <c r="R395" s="207">
        <v>144</v>
      </c>
      <c r="S395" s="207">
        <v>95</v>
      </c>
      <c r="T395" s="226">
        <f t="shared" si="32"/>
        <v>1944</v>
      </c>
      <c r="U395" s="281"/>
    </row>
    <row r="396" spans="1:21" ht="15" customHeight="1" x14ac:dyDescent="0.25">
      <c r="A396" s="52"/>
      <c r="B396" s="282" t="s">
        <v>47</v>
      </c>
      <c r="C396" s="282"/>
      <c r="D396" s="282"/>
      <c r="E396" s="461" t="s">
        <v>28</v>
      </c>
      <c r="F396" s="461"/>
      <c r="G396" s="461"/>
      <c r="H396" s="461"/>
      <c r="I396" s="461"/>
      <c r="J396" s="461"/>
      <c r="K396" s="461"/>
      <c r="L396" s="461"/>
      <c r="M396" s="461"/>
      <c r="N396" s="461"/>
      <c r="O396" s="461"/>
      <c r="P396" s="461"/>
      <c r="Q396" s="461"/>
      <c r="R396" s="461"/>
      <c r="S396" s="461"/>
      <c r="T396" s="461"/>
      <c r="U396" s="461"/>
    </row>
    <row r="397" spans="1:21" ht="15.75" x14ac:dyDescent="0.25">
      <c r="A397" s="52"/>
      <c r="B397" s="282" t="s">
        <v>154</v>
      </c>
      <c r="C397" s="282"/>
      <c r="D397" s="282"/>
      <c r="E397" s="462" t="s">
        <v>155</v>
      </c>
      <c r="F397" s="462"/>
      <c r="G397" s="462"/>
      <c r="H397" s="462"/>
      <c r="I397" s="462"/>
      <c r="J397" s="462"/>
      <c r="K397" s="462"/>
      <c r="L397" s="462"/>
      <c r="M397" s="462"/>
      <c r="N397" s="462"/>
      <c r="O397" s="462"/>
      <c r="P397" s="462"/>
      <c r="Q397" s="462"/>
      <c r="R397" s="462"/>
      <c r="S397" s="462"/>
      <c r="T397" s="462"/>
      <c r="U397" s="462"/>
    </row>
    <row r="398" spans="1:21" ht="15" customHeight="1" x14ac:dyDescent="0.25">
      <c r="A398" s="52"/>
      <c r="B398" s="365" t="s">
        <v>51</v>
      </c>
      <c r="C398" s="366"/>
      <c r="D398" s="367"/>
      <c r="E398" s="463" t="s">
        <v>156</v>
      </c>
      <c r="F398" s="464"/>
      <c r="G398" s="464"/>
      <c r="H398" s="464"/>
      <c r="I398" s="464"/>
      <c r="J398" s="464"/>
      <c r="K398" s="464"/>
      <c r="L398" s="464"/>
      <c r="M398" s="464"/>
      <c r="N398" s="464"/>
      <c r="O398" s="464"/>
      <c r="P398" s="464"/>
      <c r="Q398" s="464"/>
      <c r="R398" s="464"/>
      <c r="S398" s="464"/>
      <c r="T398" s="464"/>
      <c r="U398" s="465"/>
    </row>
    <row r="399" spans="1:21" ht="29.25" customHeight="1" x14ac:dyDescent="0.25">
      <c r="A399" s="52"/>
      <c r="B399" s="365" t="s">
        <v>53</v>
      </c>
      <c r="C399" s="366"/>
      <c r="D399" s="367"/>
      <c r="E399" s="463" t="s">
        <v>54</v>
      </c>
      <c r="F399" s="464"/>
      <c r="G399" s="464"/>
      <c r="H399" s="464"/>
      <c r="I399" s="464"/>
      <c r="J399" s="464"/>
      <c r="K399" s="464"/>
      <c r="L399" s="464"/>
      <c r="M399" s="464"/>
      <c r="N399" s="464"/>
      <c r="O399" s="464"/>
      <c r="P399" s="464"/>
      <c r="Q399" s="464"/>
      <c r="R399" s="464"/>
      <c r="S399" s="464"/>
      <c r="T399" s="464"/>
      <c r="U399" s="465"/>
    </row>
    <row r="400" spans="1:21" ht="16.149999999999999" customHeight="1" x14ac:dyDescent="0.25">
      <c r="A400" s="52"/>
      <c r="B400" s="282" t="s">
        <v>242</v>
      </c>
      <c r="C400" s="282"/>
      <c r="D400" s="282"/>
      <c r="E400" s="466">
        <v>29622627.41</v>
      </c>
      <c r="F400" s="466"/>
      <c r="G400" s="466"/>
      <c r="H400" s="466"/>
      <c r="I400" s="466"/>
      <c r="J400" s="466"/>
      <c r="K400" s="466"/>
      <c r="L400" s="466"/>
      <c r="M400" s="466"/>
      <c r="N400" s="466"/>
      <c r="O400" s="466"/>
      <c r="P400" s="466"/>
      <c r="Q400" s="466"/>
      <c r="R400" s="466"/>
      <c r="S400" s="466"/>
      <c r="T400" s="466"/>
      <c r="U400" s="466"/>
    </row>
    <row r="401" spans="1:21" ht="14.45" customHeight="1" x14ac:dyDescent="0.25">
      <c r="A401" s="52"/>
      <c r="B401" s="282" t="s">
        <v>243</v>
      </c>
      <c r="C401" s="282"/>
      <c r="D401" s="282"/>
      <c r="E401" s="466">
        <v>20832268.23</v>
      </c>
      <c r="F401" s="466"/>
      <c r="G401" s="466"/>
      <c r="H401" s="466"/>
      <c r="I401" s="466"/>
      <c r="J401" s="466"/>
      <c r="K401" s="466"/>
      <c r="L401" s="466"/>
      <c r="M401" s="466"/>
      <c r="N401" s="466"/>
      <c r="O401" s="466"/>
      <c r="P401" s="466"/>
      <c r="Q401" s="466"/>
      <c r="R401" s="466"/>
      <c r="S401" s="466"/>
      <c r="T401" s="466"/>
      <c r="U401" s="466"/>
    </row>
    <row r="402" spans="1:21" ht="15.75" x14ac:dyDescent="0.25">
      <c r="A402" s="52"/>
      <c r="B402" s="460"/>
      <c r="C402" s="460"/>
      <c r="D402" s="460"/>
      <c r="E402" s="460"/>
      <c r="F402" s="460"/>
      <c r="G402" s="460"/>
      <c r="H402" s="460"/>
      <c r="I402" s="460"/>
      <c r="J402" s="460"/>
      <c r="K402" s="460"/>
      <c r="L402" s="460"/>
      <c r="M402" s="460"/>
      <c r="N402" s="460"/>
      <c r="O402" s="460"/>
      <c r="P402" s="460"/>
      <c r="Q402" s="460"/>
      <c r="R402" s="460"/>
      <c r="S402" s="460"/>
      <c r="T402" s="460"/>
      <c r="U402" s="460"/>
    </row>
    <row r="403" spans="1:21" ht="16.5" customHeight="1" x14ac:dyDescent="0.25">
      <c r="A403" s="52"/>
      <c r="B403" s="362" t="s">
        <v>20</v>
      </c>
      <c r="C403" s="363"/>
      <c r="D403" s="363"/>
      <c r="E403" s="363"/>
      <c r="F403" s="363"/>
      <c r="G403" s="363"/>
      <c r="H403" s="363"/>
      <c r="I403" s="363"/>
      <c r="J403" s="363"/>
      <c r="K403" s="363"/>
      <c r="L403" s="363"/>
      <c r="M403" s="363"/>
      <c r="N403" s="363"/>
      <c r="O403" s="363"/>
      <c r="P403" s="363"/>
      <c r="Q403" s="363"/>
      <c r="R403" s="363"/>
      <c r="S403" s="363"/>
      <c r="T403" s="363"/>
      <c r="U403" s="364"/>
    </row>
    <row r="404" spans="1:21" ht="15.75" x14ac:dyDescent="0.25">
      <c r="A404" s="52"/>
      <c r="B404" s="365" t="s">
        <v>19</v>
      </c>
      <c r="C404" s="366"/>
      <c r="D404" s="367"/>
      <c r="E404" s="454" t="s">
        <v>27</v>
      </c>
      <c r="F404" s="455"/>
      <c r="G404" s="455"/>
      <c r="H404" s="455"/>
      <c r="I404" s="455"/>
      <c r="J404" s="455"/>
      <c r="K404" s="455"/>
      <c r="L404" s="455"/>
      <c r="M404" s="455"/>
      <c r="N404" s="455"/>
      <c r="O404" s="455"/>
      <c r="P404" s="455"/>
      <c r="Q404" s="455"/>
      <c r="R404" s="455"/>
      <c r="S404" s="455"/>
      <c r="T404" s="455"/>
      <c r="U404" s="456"/>
    </row>
    <row r="405" spans="1:21" ht="14.45" customHeight="1" x14ac:dyDescent="0.25">
      <c r="A405" s="52"/>
      <c r="B405" s="365" t="s">
        <v>18</v>
      </c>
      <c r="C405" s="366"/>
      <c r="D405" s="367"/>
      <c r="E405" s="454" t="s">
        <v>26</v>
      </c>
      <c r="F405" s="455"/>
      <c r="G405" s="455"/>
      <c r="H405" s="455"/>
      <c r="I405" s="455"/>
      <c r="J405" s="455"/>
      <c r="K405" s="455"/>
      <c r="L405" s="455"/>
      <c r="M405" s="455"/>
      <c r="N405" s="455"/>
      <c r="O405" s="455"/>
      <c r="P405" s="455"/>
      <c r="Q405" s="455"/>
      <c r="R405" s="455"/>
      <c r="S405" s="455"/>
      <c r="T405" s="455"/>
      <c r="U405" s="456"/>
    </row>
    <row r="406" spans="1:21" ht="14.45" customHeight="1" x14ac:dyDescent="0.25">
      <c r="A406" s="52"/>
      <c r="B406" s="365" t="s">
        <v>17</v>
      </c>
      <c r="C406" s="366"/>
      <c r="D406" s="367"/>
      <c r="E406" s="454" t="s">
        <v>25</v>
      </c>
      <c r="F406" s="455"/>
      <c r="G406" s="455"/>
      <c r="H406" s="455"/>
      <c r="I406" s="455"/>
      <c r="J406" s="455"/>
      <c r="K406" s="455"/>
      <c r="L406" s="455"/>
      <c r="M406" s="455"/>
      <c r="N406" s="455"/>
      <c r="O406" s="455"/>
      <c r="P406" s="455"/>
      <c r="Q406" s="455"/>
      <c r="R406" s="455"/>
      <c r="S406" s="455"/>
      <c r="T406" s="455"/>
      <c r="U406" s="456"/>
    </row>
    <row r="407" spans="1:21" ht="14.45" customHeight="1" x14ac:dyDescent="0.25">
      <c r="A407" s="52"/>
      <c r="B407" s="365" t="s">
        <v>16</v>
      </c>
      <c r="C407" s="366"/>
      <c r="D407" s="367"/>
      <c r="E407" s="454" t="s">
        <v>24</v>
      </c>
      <c r="F407" s="455"/>
      <c r="G407" s="455"/>
      <c r="H407" s="455"/>
      <c r="I407" s="455"/>
      <c r="J407" s="455"/>
      <c r="K407" s="455"/>
      <c r="L407" s="455"/>
      <c r="M407" s="455"/>
      <c r="N407" s="455"/>
      <c r="O407" s="455"/>
      <c r="P407" s="455"/>
      <c r="Q407" s="455"/>
      <c r="R407" s="455"/>
      <c r="S407" s="455"/>
      <c r="T407" s="455"/>
      <c r="U407" s="456"/>
    </row>
    <row r="408" spans="1:21" ht="15.75" x14ac:dyDescent="0.25">
      <c r="A408" s="52"/>
      <c r="B408" s="359"/>
      <c r="C408" s="360"/>
      <c r="D408" s="360"/>
      <c r="E408" s="360"/>
      <c r="F408" s="360"/>
      <c r="G408" s="360"/>
      <c r="H408" s="360"/>
      <c r="I408" s="360"/>
      <c r="J408" s="360"/>
      <c r="K408" s="360"/>
      <c r="L408" s="360"/>
      <c r="M408" s="360"/>
      <c r="N408" s="360"/>
      <c r="O408" s="360"/>
      <c r="P408" s="360"/>
      <c r="Q408" s="360"/>
      <c r="R408" s="360"/>
      <c r="S408" s="360"/>
      <c r="T408" s="360"/>
      <c r="U408" s="361"/>
    </row>
    <row r="409" spans="1:21" ht="14.45" customHeight="1" x14ac:dyDescent="0.25">
      <c r="A409" s="52"/>
      <c r="B409" s="362" t="s">
        <v>55</v>
      </c>
      <c r="C409" s="363"/>
      <c r="D409" s="363"/>
      <c r="E409" s="363"/>
      <c r="F409" s="363"/>
      <c r="G409" s="363"/>
      <c r="H409" s="363"/>
      <c r="I409" s="363"/>
      <c r="J409" s="363"/>
      <c r="K409" s="363"/>
      <c r="L409" s="363"/>
      <c r="M409" s="363"/>
      <c r="N409" s="363"/>
      <c r="O409" s="363"/>
      <c r="P409" s="363"/>
      <c r="Q409" s="363"/>
      <c r="R409" s="363"/>
      <c r="S409" s="363"/>
      <c r="T409" s="363"/>
      <c r="U409" s="364"/>
    </row>
    <row r="410" spans="1:21" ht="14.45" customHeight="1" x14ac:dyDescent="0.25">
      <c r="A410" s="52"/>
      <c r="B410" s="449" t="s">
        <v>56</v>
      </c>
      <c r="C410" s="450"/>
      <c r="D410" s="450"/>
      <c r="E410" s="450"/>
      <c r="F410" s="450"/>
      <c r="G410" s="450"/>
      <c r="H410" s="450"/>
      <c r="I410" s="450"/>
      <c r="J410" s="450"/>
      <c r="K410" s="450"/>
      <c r="L410" s="450"/>
      <c r="M410" s="450"/>
      <c r="N410" s="450"/>
      <c r="O410" s="450"/>
      <c r="P410" s="450"/>
      <c r="Q410" s="450"/>
      <c r="R410" s="450"/>
      <c r="S410" s="450"/>
      <c r="T410" s="450"/>
      <c r="U410" s="451"/>
    </row>
    <row r="411" spans="1:21" ht="14.45" customHeight="1" x14ac:dyDescent="0.25">
      <c r="A411" s="52"/>
      <c r="B411" s="362" t="s">
        <v>57</v>
      </c>
      <c r="C411" s="363"/>
      <c r="D411" s="363"/>
      <c r="E411" s="363"/>
      <c r="F411" s="363"/>
      <c r="G411" s="363"/>
      <c r="H411" s="363"/>
      <c r="I411" s="363"/>
      <c r="J411" s="363"/>
      <c r="K411" s="363"/>
      <c r="L411" s="363"/>
      <c r="M411" s="363"/>
      <c r="N411" s="363"/>
      <c r="O411" s="363"/>
      <c r="P411" s="363"/>
      <c r="Q411" s="363"/>
      <c r="R411" s="363"/>
      <c r="S411" s="363"/>
      <c r="T411" s="363"/>
      <c r="U411" s="364"/>
    </row>
    <row r="412" spans="1:21" ht="18" customHeight="1" x14ac:dyDescent="0.25">
      <c r="A412" s="52"/>
      <c r="B412" s="449" t="s">
        <v>357</v>
      </c>
      <c r="C412" s="450"/>
      <c r="D412" s="450"/>
      <c r="E412" s="450"/>
      <c r="F412" s="450"/>
      <c r="G412" s="450"/>
      <c r="H412" s="450"/>
      <c r="I412" s="450"/>
      <c r="J412" s="450"/>
      <c r="K412" s="450"/>
      <c r="L412" s="450"/>
      <c r="M412" s="450"/>
      <c r="N412" s="450"/>
      <c r="O412" s="450"/>
      <c r="P412" s="450"/>
      <c r="Q412" s="450"/>
      <c r="R412" s="450"/>
      <c r="S412" s="450"/>
      <c r="T412" s="450"/>
      <c r="U412" s="451"/>
    </row>
    <row r="413" spans="1:21" ht="84.75" customHeight="1" x14ac:dyDescent="0.25">
      <c r="A413" s="52"/>
      <c r="B413" s="382" t="s">
        <v>58</v>
      </c>
      <c r="C413" s="383"/>
      <c r="D413" s="384"/>
      <c r="E413" s="457" t="s">
        <v>358</v>
      </c>
      <c r="F413" s="458"/>
      <c r="G413" s="458"/>
      <c r="H413" s="458"/>
      <c r="I413" s="458"/>
      <c r="J413" s="458"/>
      <c r="K413" s="458"/>
      <c r="L413" s="458"/>
      <c r="M413" s="458"/>
      <c r="N413" s="458"/>
      <c r="O413" s="458"/>
      <c r="P413" s="458"/>
      <c r="Q413" s="458"/>
      <c r="R413" s="458"/>
      <c r="S413" s="458"/>
      <c r="T413" s="458"/>
      <c r="U413" s="459"/>
    </row>
    <row r="414" spans="1:21" ht="15.75" x14ac:dyDescent="0.25">
      <c r="A414" s="52"/>
      <c r="B414" s="446"/>
      <c r="C414" s="447"/>
      <c r="D414" s="447"/>
      <c r="E414" s="447"/>
      <c r="F414" s="447"/>
      <c r="G414" s="447"/>
      <c r="H414" s="447"/>
      <c r="I414" s="447"/>
      <c r="J414" s="447"/>
      <c r="K414" s="447"/>
      <c r="L414" s="447"/>
      <c r="M414" s="447"/>
      <c r="N414" s="447"/>
      <c r="O414" s="447"/>
      <c r="P414" s="447"/>
      <c r="Q414" s="447"/>
      <c r="R414" s="447"/>
      <c r="S414" s="447"/>
      <c r="T414" s="447"/>
      <c r="U414" s="448"/>
    </row>
    <row r="415" spans="1:21" ht="20.25" customHeight="1" x14ac:dyDescent="0.25">
      <c r="A415" s="52"/>
      <c r="B415" s="388" t="s">
        <v>59</v>
      </c>
      <c r="C415" s="389"/>
      <c r="D415" s="389"/>
      <c r="E415" s="389"/>
      <c r="F415" s="389"/>
      <c r="G415" s="389"/>
      <c r="H415" s="389"/>
      <c r="I415" s="389"/>
      <c r="J415" s="389"/>
      <c r="K415" s="389"/>
      <c r="L415" s="389"/>
      <c r="M415" s="389"/>
      <c r="N415" s="389"/>
      <c r="O415" s="389"/>
      <c r="P415" s="389"/>
      <c r="Q415" s="389"/>
      <c r="R415" s="389"/>
      <c r="S415" s="389"/>
      <c r="T415" s="389"/>
      <c r="U415" s="390"/>
    </row>
    <row r="416" spans="1:21" ht="39" customHeight="1" x14ac:dyDescent="0.25">
      <c r="A416" s="52"/>
      <c r="B416" s="350" t="s">
        <v>157</v>
      </c>
      <c r="C416" s="351"/>
      <c r="D416" s="351"/>
      <c r="E416" s="351"/>
      <c r="F416" s="351"/>
      <c r="G416" s="351"/>
      <c r="H416" s="351"/>
      <c r="I416" s="351"/>
      <c r="J416" s="351"/>
      <c r="K416" s="351"/>
      <c r="L416" s="351"/>
      <c r="M416" s="351"/>
      <c r="N416" s="351"/>
      <c r="O416" s="351"/>
      <c r="P416" s="351"/>
      <c r="Q416" s="351"/>
      <c r="R416" s="351"/>
      <c r="S416" s="351"/>
      <c r="T416" s="351"/>
      <c r="U416" s="352"/>
    </row>
    <row r="417" spans="1:21" ht="27" customHeight="1" x14ac:dyDescent="0.25">
      <c r="A417" s="52"/>
      <c r="B417" s="42" t="s">
        <v>61</v>
      </c>
      <c r="C417" s="428" t="s">
        <v>62</v>
      </c>
      <c r="D417" s="429"/>
      <c r="E417" s="430"/>
      <c r="F417" s="42" t="s">
        <v>15</v>
      </c>
      <c r="G417" s="42" t="s">
        <v>63</v>
      </c>
      <c r="H417" s="428" t="s">
        <v>64</v>
      </c>
      <c r="I417" s="429"/>
      <c r="J417" s="429"/>
      <c r="K417" s="429"/>
      <c r="L417" s="429"/>
      <c r="M417" s="429"/>
      <c r="N417" s="430"/>
      <c r="O417" s="428" t="s">
        <v>65</v>
      </c>
      <c r="P417" s="429"/>
      <c r="Q417" s="429"/>
      <c r="R417" s="429"/>
      <c r="S417" s="430"/>
      <c r="T417" s="428" t="s">
        <v>66</v>
      </c>
      <c r="U417" s="430"/>
    </row>
    <row r="418" spans="1:21" ht="58.5" customHeight="1" x14ac:dyDescent="0.25">
      <c r="A418" s="52"/>
      <c r="B418" s="37" t="s">
        <v>158</v>
      </c>
      <c r="C418" s="449" t="s">
        <v>159</v>
      </c>
      <c r="D418" s="450"/>
      <c r="E418" s="451"/>
      <c r="F418" s="37" t="s">
        <v>160</v>
      </c>
      <c r="G418" s="37" t="s">
        <v>2</v>
      </c>
      <c r="H418" s="449" t="s">
        <v>161</v>
      </c>
      <c r="I418" s="450"/>
      <c r="J418" s="450"/>
      <c r="K418" s="450"/>
      <c r="L418" s="450"/>
      <c r="M418" s="450"/>
      <c r="N418" s="451"/>
      <c r="O418" s="449" t="s">
        <v>101</v>
      </c>
      <c r="P418" s="450"/>
      <c r="Q418" s="450"/>
      <c r="R418" s="450"/>
      <c r="S418" s="451"/>
      <c r="T418" s="452">
        <v>1</v>
      </c>
      <c r="U418" s="453"/>
    </row>
    <row r="419" spans="1:21" ht="18.75" customHeight="1" x14ac:dyDescent="0.25">
      <c r="A419" s="52"/>
      <c r="B419" s="420" t="s">
        <v>38</v>
      </c>
      <c r="C419" s="421"/>
      <c r="D419" s="421"/>
      <c r="E419" s="421"/>
      <c r="F419" s="421"/>
      <c r="G419" s="421"/>
      <c r="H419" s="421"/>
      <c r="I419" s="421"/>
      <c r="J419" s="421"/>
      <c r="K419" s="421"/>
      <c r="L419" s="421"/>
      <c r="M419" s="421"/>
      <c r="N419" s="421"/>
      <c r="O419" s="421"/>
      <c r="P419" s="421"/>
      <c r="Q419" s="421"/>
      <c r="R419" s="421"/>
      <c r="S419" s="421"/>
      <c r="T419" s="421"/>
      <c r="U419" s="422"/>
    </row>
    <row r="420" spans="1:21" ht="31.5" x14ac:dyDescent="0.25">
      <c r="A420" s="52"/>
      <c r="B420" s="61" t="s">
        <v>69</v>
      </c>
      <c r="C420" s="423" t="s">
        <v>70</v>
      </c>
      <c r="D420" s="424"/>
      <c r="E420" s="425"/>
      <c r="F420" s="61" t="s">
        <v>15</v>
      </c>
      <c r="G420" s="61" t="s">
        <v>38</v>
      </c>
      <c r="H420" s="61" t="s">
        <v>14</v>
      </c>
      <c r="I420" s="61" t="s">
        <v>13</v>
      </c>
      <c r="J420" s="61" t="s">
        <v>12</v>
      </c>
      <c r="K420" s="61" t="s">
        <v>11</v>
      </c>
      <c r="L420" s="61" t="s">
        <v>10</v>
      </c>
      <c r="M420" s="61" t="s">
        <v>9</v>
      </c>
      <c r="N420" s="61" t="s">
        <v>8</v>
      </c>
      <c r="O420" s="61" t="s">
        <v>7</v>
      </c>
      <c r="P420" s="61" t="s">
        <v>6</v>
      </c>
      <c r="Q420" s="61" t="s">
        <v>71</v>
      </c>
      <c r="R420" s="61" t="s">
        <v>4</v>
      </c>
      <c r="S420" s="61" t="s">
        <v>3</v>
      </c>
      <c r="T420" s="61" t="s">
        <v>72</v>
      </c>
      <c r="U420" s="61" t="s">
        <v>73</v>
      </c>
    </row>
    <row r="421" spans="1:21" ht="39.75" customHeight="1" x14ac:dyDescent="0.25">
      <c r="A421" s="52"/>
      <c r="B421" s="87" t="s">
        <v>162</v>
      </c>
      <c r="C421" s="438" t="s">
        <v>163</v>
      </c>
      <c r="D421" s="439"/>
      <c r="E421" s="440"/>
      <c r="F421" s="87" t="s">
        <v>160</v>
      </c>
      <c r="G421" s="234">
        <v>0</v>
      </c>
      <c r="H421" s="234">
        <v>1</v>
      </c>
      <c r="I421" s="234">
        <v>2</v>
      </c>
      <c r="J421" s="234">
        <v>1</v>
      </c>
      <c r="K421" s="234">
        <v>1</v>
      </c>
      <c r="L421" s="234">
        <v>1</v>
      </c>
      <c r="M421" s="234">
        <v>1</v>
      </c>
      <c r="N421" s="234">
        <v>2</v>
      </c>
      <c r="O421" s="234">
        <v>1</v>
      </c>
      <c r="P421" s="234">
        <v>1</v>
      </c>
      <c r="Q421" s="234">
        <v>1</v>
      </c>
      <c r="R421" s="234">
        <v>1</v>
      </c>
      <c r="S421" s="234">
        <v>1</v>
      </c>
      <c r="T421" s="234">
        <v>14</v>
      </c>
      <c r="U421" s="441">
        <v>1</v>
      </c>
    </row>
    <row r="422" spans="1:21" ht="39.75" customHeight="1" x14ac:dyDescent="0.25">
      <c r="A422" s="52"/>
      <c r="B422" s="87" t="s">
        <v>164</v>
      </c>
      <c r="C422" s="443" t="s">
        <v>165</v>
      </c>
      <c r="D422" s="444"/>
      <c r="E422" s="445"/>
      <c r="F422" s="87" t="s">
        <v>160</v>
      </c>
      <c r="G422" s="235">
        <v>0</v>
      </c>
      <c r="H422" s="236">
        <v>1</v>
      </c>
      <c r="I422" s="236">
        <v>2</v>
      </c>
      <c r="J422" s="236">
        <v>1</v>
      </c>
      <c r="K422" s="236">
        <v>1</v>
      </c>
      <c r="L422" s="236">
        <v>1</v>
      </c>
      <c r="M422" s="236">
        <v>1</v>
      </c>
      <c r="N422" s="236">
        <v>2</v>
      </c>
      <c r="O422" s="236">
        <v>1</v>
      </c>
      <c r="P422" s="236">
        <v>1</v>
      </c>
      <c r="Q422" s="236">
        <v>1</v>
      </c>
      <c r="R422" s="236">
        <v>1</v>
      </c>
      <c r="S422" s="236">
        <v>1</v>
      </c>
      <c r="T422" s="236">
        <v>14</v>
      </c>
      <c r="U422" s="442"/>
    </row>
    <row r="423" spans="1:21" ht="15.75" customHeight="1" x14ac:dyDescent="0.25">
      <c r="A423" s="52"/>
      <c r="B423" s="114" t="s">
        <v>39</v>
      </c>
      <c r="C423" s="67"/>
      <c r="D423" s="67"/>
      <c r="E423" s="67"/>
      <c r="F423" s="67"/>
      <c r="G423" s="15"/>
      <c r="H423" s="88"/>
      <c r="I423" s="88"/>
      <c r="J423" s="88"/>
      <c r="K423" s="88"/>
      <c r="L423" s="88"/>
      <c r="M423" s="88"/>
      <c r="N423" s="62"/>
      <c r="O423" s="88"/>
      <c r="P423" s="88"/>
      <c r="Q423" s="88"/>
      <c r="R423" s="88"/>
      <c r="S423" s="88"/>
      <c r="T423" s="89"/>
      <c r="U423" s="67"/>
    </row>
    <row r="424" spans="1:21" ht="24.75" customHeight="1" x14ac:dyDescent="0.25">
      <c r="A424" s="52"/>
      <c r="B424" s="61" t="s">
        <v>69</v>
      </c>
      <c r="C424" s="423" t="s">
        <v>70</v>
      </c>
      <c r="D424" s="424"/>
      <c r="E424" s="425"/>
      <c r="F424" s="61" t="s">
        <v>15</v>
      </c>
      <c r="G424" s="61" t="s">
        <v>39</v>
      </c>
      <c r="H424" s="61" t="s">
        <v>14</v>
      </c>
      <c r="I424" s="61" t="s">
        <v>13</v>
      </c>
      <c r="J424" s="61" t="s">
        <v>12</v>
      </c>
      <c r="K424" s="61" t="s">
        <v>11</v>
      </c>
      <c r="L424" s="61" t="s">
        <v>10</v>
      </c>
      <c r="M424" s="61" t="s">
        <v>9</v>
      </c>
      <c r="N424" s="61" t="s">
        <v>8</v>
      </c>
      <c r="O424" s="61" t="s">
        <v>7</v>
      </c>
      <c r="P424" s="61" t="s">
        <v>6</v>
      </c>
      <c r="Q424" s="61" t="s">
        <v>71</v>
      </c>
      <c r="R424" s="61" t="s">
        <v>4</v>
      </c>
      <c r="S424" s="61" t="s">
        <v>3</v>
      </c>
      <c r="T424" s="61" t="s">
        <v>72</v>
      </c>
      <c r="U424" s="61" t="s">
        <v>73</v>
      </c>
    </row>
    <row r="425" spans="1:21" ht="32.25" customHeight="1" x14ac:dyDescent="0.25">
      <c r="A425" s="52"/>
      <c r="B425" s="64" t="s">
        <v>162</v>
      </c>
      <c r="C425" s="407" t="s">
        <v>163</v>
      </c>
      <c r="D425" s="408"/>
      <c r="E425" s="409"/>
      <c r="F425" s="64" t="s">
        <v>160</v>
      </c>
      <c r="G425" s="125">
        <v>0</v>
      </c>
      <c r="H425" s="125">
        <v>0</v>
      </c>
      <c r="I425" s="125">
        <v>0</v>
      </c>
      <c r="J425" s="125">
        <v>0</v>
      </c>
      <c r="K425" s="125">
        <v>0</v>
      </c>
      <c r="L425" s="125">
        <v>0</v>
      </c>
      <c r="M425" s="125">
        <v>0</v>
      </c>
      <c r="N425" s="125">
        <v>0</v>
      </c>
      <c r="O425" s="125">
        <v>0</v>
      </c>
      <c r="P425" s="125">
        <v>0</v>
      </c>
      <c r="Q425" s="125">
        <v>0</v>
      </c>
      <c r="R425" s="125">
        <v>0</v>
      </c>
      <c r="S425" s="125">
        <v>0</v>
      </c>
      <c r="T425" s="237">
        <v>0</v>
      </c>
      <c r="U425" s="410">
        <v>0</v>
      </c>
    </row>
    <row r="426" spans="1:21" ht="32.25" customHeight="1" x14ac:dyDescent="0.25">
      <c r="A426" s="52"/>
      <c r="B426" s="64" t="s">
        <v>164</v>
      </c>
      <c r="C426" s="407" t="s">
        <v>165</v>
      </c>
      <c r="D426" s="408"/>
      <c r="E426" s="409"/>
      <c r="F426" s="64" t="s">
        <v>160</v>
      </c>
      <c r="G426" s="235">
        <v>0</v>
      </c>
      <c r="H426" s="234">
        <v>0</v>
      </c>
      <c r="I426" s="234">
        <v>0</v>
      </c>
      <c r="J426" s="234">
        <v>0</v>
      </c>
      <c r="K426" s="234">
        <v>0</v>
      </c>
      <c r="L426" s="234">
        <v>0</v>
      </c>
      <c r="M426" s="234">
        <v>0</v>
      </c>
      <c r="N426" s="234">
        <v>0</v>
      </c>
      <c r="O426" s="234">
        <v>0</v>
      </c>
      <c r="P426" s="234">
        <v>0</v>
      </c>
      <c r="Q426" s="234">
        <v>0</v>
      </c>
      <c r="R426" s="234">
        <v>0</v>
      </c>
      <c r="S426" s="234">
        <v>0</v>
      </c>
      <c r="T426" s="237">
        <v>0</v>
      </c>
      <c r="U426" s="411"/>
    </row>
    <row r="427" spans="1:21" ht="15.75" x14ac:dyDescent="0.25">
      <c r="A427" s="52"/>
      <c r="B427" s="435"/>
      <c r="C427" s="436"/>
      <c r="D427" s="436"/>
      <c r="E427" s="436"/>
      <c r="F427" s="436"/>
      <c r="G427" s="436"/>
      <c r="H427" s="436"/>
      <c r="I427" s="436"/>
      <c r="J427" s="436"/>
      <c r="K427" s="436"/>
      <c r="L427" s="436"/>
      <c r="M427" s="436"/>
      <c r="N427" s="436"/>
      <c r="O427" s="436"/>
      <c r="P427" s="436"/>
      <c r="Q427" s="436"/>
      <c r="R427" s="436"/>
      <c r="S427" s="436"/>
      <c r="T427" s="436"/>
      <c r="U427" s="437"/>
    </row>
    <row r="428" spans="1:21" ht="18" x14ac:dyDescent="0.25">
      <c r="A428" s="52"/>
      <c r="B428" s="388" t="s">
        <v>78</v>
      </c>
      <c r="C428" s="389"/>
      <c r="D428" s="389"/>
      <c r="E428" s="389"/>
      <c r="F428" s="389"/>
      <c r="G428" s="389"/>
      <c r="H428" s="389"/>
      <c r="I428" s="389"/>
      <c r="J428" s="389"/>
      <c r="K428" s="389"/>
      <c r="L428" s="389"/>
      <c r="M428" s="389"/>
      <c r="N428" s="389"/>
      <c r="O428" s="389"/>
      <c r="P428" s="389"/>
      <c r="Q428" s="389"/>
      <c r="R428" s="389"/>
      <c r="S428" s="389"/>
      <c r="T428" s="389"/>
      <c r="U428" s="390"/>
    </row>
    <row r="429" spans="1:21" ht="24.75" customHeight="1" x14ac:dyDescent="0.25">
      <c r="A429" s="52"/>
      <c r="B429" s="350" t="s">
        <v>166</v>
      </c>
      <c r="C429" s="351"/>
      <c r="D429" s="351"/>
      <c r="E429" s="351"/>
      <c r="F429" s="351"/>
      <c r="G429" s="351"/>
      <c r="H429" s="351"/>
      <c r="I429" s="351"/>
      <c r="J429" s="351"/>
      <c r="K429" s="351"/>
      <c r="L429" s="351"/>
      <c r="M429" s="351"/>
      <c r="N429" s="351"/>
      <c r="O429" s="351"/>
      <c r="P429" s="351"/>
      <c r="Q429" s="351"/>
      <c r="R429" s="351"/>
      <c r="S429" s="351"/>
      <c r="T429" s="351"/>
      <c r="U429" s="352"/>
    </row>
    <row r="430" spans="1:21" ht="27.6" customHeight="1" x14ac:dyDescent="0.25">
      <c r="A430" s="52"/>
      <c r="B430" s="42" t="s">
        <v>61</v>
      </c>
      <c r="C430" s="428" t="s">
        <v>62</v>
      </c>
      <c r="D430" s="429"/>
      <c r="E430" s="430"/>
      <c r="F430" s="42" t="s">
        <v>15</v>
      </c>
      <c r="G430" s="42" t="s">
        <v>63</v>
      </c>
      <c r="H430" s="428" t="s">
        <v>64</v>
      </c>
      <c r="I430" s="429"/>
      <c r="J430" s="429"/>
      <c r="K430" s="429"/>
      <c r="L430" s="429"/>
      <c r="M430" s="429"/>
      <c r="N430" s="430"/>
      <c r="O430" s="428" t="s">
        <v>65</v>
      </c>
      <c r="P430" s="429"/>
      <c r="Q430" s="429"/>
      <c r="R430" s="429"/>
      <c r="S430" s="430"/>
      <c r="T430" s="428" t="s">
        <v>66</v>
      </c>
      <c r="U430" s="430"/>
    </row>
    <row r="431" spans="1:21" ht="43.5" customHeight="1" x14ac:dyDescent="0.25">
      <c r="A431" s="52"/>
      <c r="B431" s="16" t="s">
        <v>167</v>
      </c>
      <c r="C431" s="350" t="s">
        <v>168</v>
      </c>
      <c r="D431" s="351"/>
      <c r="E431" s="352"/>
      <c r="F431" s="16" t="s">
        <v>169</v>
      </c>
      <c r="G431" s="16" t="s">
        <v>2</v>
      </c>
      <c r="H431" s="327" t="s">
        <v>161</v>
      </c>
      <c r="I431" s="328"/>
      <c r="J431" s="328"/>
      <c r="K431" s="328"/>
      <c r="L431" s="328"/>
      <c r="M431" s="328"/>
      <c r="N431" s="329"/>
      <c r="O431" s="327" t="s">
        <v>101</v>
      </c>
      <c r="P431" s="328"/>
      <c r="Q431" s="328"/>
      <c r="R431" s="328"/>
      <c r="S431" s="329"/>
      <c r="T431" s="431">
        <v>1</v>
      </c>
      <c r="U431" s="432"/>
    </row>
    <row r="432" spans="1:21" ht="16.5" customHeight="1" x14ac:dyDescent="0.25">
      <c r="A432" s="52"/>
      <c r="B432" s="420" t="s">
        <v>38</v>
      </c>
      <c r="C432" s="421"/>
      <c r="D432" s="421"/>
      <c r="E432" s="421"/>
      <c r="F432" s="421"/>
      <c r="G432" s="421"/>
      <c r="H432" s="421"/>
      <c r="I432" s="421"/>
      <c r="J432" s="421"/>
      <c r="K432" s="421"/>
      <c r="L432" s="421"/>
      <c r="M432" s="421"/>
      <c r="N432" s="421"/>
      <c r="O432" s="421"/>
      <c r="P432" s="421"/>
      <c r="Q432" s="421"/>
      <c r="R432" s="421"/>
      <c r="S432" s="421"/>
      <c r="T432" s="421"/>
      <c r="U432" s="422"/>
    </row>
    <row r="433" spans="1:22" ht="31.5" x14ac:dyDescent="0.25">
      <c r="A433" s="52"/>
      <c r="B433" s="61" t="s">
        <v>69</v>
      </c>
      <c r="C433" s="423" t="s">
        <v>70</v>
      </c>
      <c r="D433" s="424"/>
      <c r="E433" s="425"/>
      <c r="F433" s="61" t="s">
        <v>15</v>
      </c>
      <c r="G433" s="61" t="s">
        <v>38</v>
      </c>
      <c r="H433" s="61" t="s">
        <v>14</v>
      </c>
      <c r="I433" s="61" t="s">
        <v>13</v>
      </c>
      <c r="J433" s="61" t="s">
        <v>12</v>
      </c>
      <c r="K433" s="61" t="s">
        <v>11</v>
      </c>
      <c r="L433" s="61" t="s">
        <v>10</v>
      </c>
      <c r="M433" s="61" t="s">
        <v>9</v>
      </c>
      <c r="N433" s="61" t="s">
        <v>8</v>
      </c>
      <c r="O433" s="61" t="s">
        <v>7</v>
      </c>
      <c r="P433" s="61" t="s">
        <v>6</v>
      </c>
      <c r="Q433" s="61" t="s">
        <v>71</v>
      </c>
      <c r="R433" s="61" t="s">
        <v>4</v>
      </c>
      <c r="S433" s="61" t="s">
        <v>3</v>
      </c>
      <c r="T433" s="61" t="s">
        <v>72</v>
      </c>
      <c r="U433" s="61" t="s">
        <v>73</v>
      </c>
    </row>
    <row r="434" spans="1:22" ht="25.15" customHeight="1" x14ac:dyDescent="0.25">
      <c r="A434" s="52"/>
      <c r="B434" s="64" t="s">
        <v>170</v>
      </c>
      <c r="C434" s="407" t="s">
        <v>171</v>
      </c>
      <c r="D434" s="408"/>
      <c r="E434" s="409"/>
      <c r="F434" s="64" t="s">
        <v>169</v>
      </c>
      <c r="G434" s="124">
        <v>0</v>
      </c>
      <c r="H434" s="81">
        <v>40</v>
      </c>
      <c r="I434" s="81">
        <v>40</v>
      </c>
      <c r="J434" s="81">
        <v>40</v>
      </c>
      <c r="K434" s="81">
        <v>40</v>
      </c>
      <c r="L434" s="81">
        <v>40</v>
      </c>
      <c r="M434" s="81">
        <v>40</v>
      </c>
      <c r="N434" s="65">
        <v>40</v>
      </c>
      <c r="O434" s="81">
        <v>40</v>
      </c>
      <c r="P434" s="81">
        <v>40</v>
      </c>
      <c r="Q434" s="81">
        <v>40</v>
      </c>
      <c r="R434" s="81">
        <v>40</v>
      </c>
      <c r="S434" s="81">
        <v>40</v>
      </c>
      <c r="T434" s="237">
        <v>480</v>
      </c>
      <c r="U434" s="410">
        <v>1</v>
      </c>
      <c r="V434" s="7"/>
    </row>
    <row r="435" spans="1:22" ht="25.15" customHeight="1" x14ac:dyDescent="0.25">
      <c r="A435" s="52"/>
      <c r="B435" s="64" t="s">
        <v>172</v>
      </c>
      <c r="C435" s="407" t="s">
        <v>173</v>
      </c>
      <c r="D435" s="408"/>
      <c r="E435" s="409"/>
      <c r="F435" s="64" t="s">
        <v>169</v>
      </c>
      <c r="G435" s="124">
        <v>0</v>
      </c>
      <c r="H435" s="81">
        <v>40</v>
      </c>
      <c r="I435" s="81">
        <v>40</v>
      </c>
      <c r="J435" s="81">
        <v>40</v>
      </c>
      <c r="K435" s="81">
        <v>40</v>
      </c>
      <c r="L435" s="81">
        <v>40</v>
      </c>
      <c r="M435" s="81">
        <v>40</v>
      </c>
      <c r="N435" s="65">
        <v>40</v>
      </c>
      <c r="O435" s="81">
        <v>40</v>
      </c>
      <c r="P435" s="81">
        <v>40</v>
      </c>
      <c r="Q435" s="81">
        <v>40</v>
      </c>
      <c r="R435" s="81">
        <v>40</v>
      </c>
      <c r="S435" s="81">
        <v>40</v>
      </c>
      <c r="T435" s="237">
        <v>480</v>
      </c>
      <c r="U435" s="411"/>
    </row>
    <row r="436" spans="1:22" ht="14.25" customHeight="1" x14ac:dyDescent="0.25">
      <c r="A436" s="52"/>
      <c r="B436" s="420" t="s">
        <v>39</v>
      </c>
      <c r="C436" s="421"/>
      <c r="D436" s="421"/>
      <c r="E436" s="421"/>
      <c r="F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  <c r="R436" s="421"/>
      <c r="S436" s="421"/>
      <c r="T436" s="421"/>
      <c r="U436" s="422"/>
    </row>
    <row r="437" spans="1:22" ht="26.25" customHeight="1" x14ac:dyDescent="0.25">
      <c r="A437" s="52"/>
      <c r="B437" s="61" t="s">
        <v>69</v>
      </c>
      <c r="C437" s="423" t="s">
        <v>70</v>
      </c>
      <c r="D437" s="424"/>
      <c r="E437" s="425"/>
      <c r="F437" s="61" t="s">
        <v>15</v>
      </c>
      <c r="G437" s="61" t="s">
        <v>39</v>
      </c>
      <c r="H437" s="61" t="s">
        <v>14</v>
      </c>
      <c r="I437" s="61" t="s">
        <v>13</v>
      </c>
      <c r="J437" s="61" t="s">
        <v>12</v>
      </c>
      <c r="K437" s="61" t="s">
        <v>11</v>
      </c>
      <c r="L437" s="61" t="s">
        <v>10</v>
      </c>
      <c r="M437" s="61" t="s">
        <v>9</v>
      </c>
      <c r="N437" s="61" t="s">
        <v>8</v>
      </c>
      <c r="O437" s="61" t="s">
        <v>7</v>
      </c>
      <c r="P437" s="61" t="s">
        <v>6</v>
      </c>
      <c r="Q437" s="61" t="s">
        <v>71</v>
      </c>
      <c r="R437" s="61" t="s">
        <v>4</v>
      </c>
      <c r="S437" s="61" t="s">
        <v>3</v>
      </c>
      <c r="T437" s="61" t="s">
        <v>72</v>
      </c>
      <c r="U437" s="61" t="s">
        <v>73</v>
      </c>
    </row>
    <row r="438" spans="1:22" ht="25.15" customHeight="1" x14ac:dyDescent="0.25">
      <c r="A438" s="52"/>
      <c r="B438" s="64" t="s">
        <v>170</v>
      </c>
      <c r="C438" s="407" t="s">
        <v>171</v>
      </c>
      <c r="D438" s="408"/>
      <c r="E438" s="409"/>
      <c r="F438" s="64" t="s">
        <v>169</v>
      </c>
      <c r="G438" s="124">
        <v>0</v>
      </c>
      <c r="H438" s="81">
        <v>0</v>
      </c>
      <c r="I438" s="81">
        <v>0</v>
      </c>
      <c r="J438" s="81">
        <v>0</v>
      </c>
      <c r="K438" s="81">
        <v>0</v>
      </c>
      <c r="L438" s="81">
        <v>0</v>
      </c>
      <c r="M438" s="81">
        <v>0</v>
      </c>
      <c r="N438" s="65">
        <v>0</v>
      </c>
      <c r="O438" s="81">
        <v>0</v>
      </c>
      <c r="P438" s="81">
        <v>0</v>
      </c>
      <c r="Q438" s="81">
        <v>0</v>
      </c>
      <c r="R438" s="81">
        <v>0</v>
      </c>
      <c r="S438" s="81">
        <v>0</v>
      </c>
      <c r="T438" s="237">
        <v>0</v>
      </c>
      <c r="U438" s="433">
        <v>0</v>
      </c>
    </row>
    <row r="439" spans="1:22" ht="25.15" customHeight="1" x14ac:dyDescent="0.25">
      <c r="A439" s="52"/>
      <c r="B439" s="64" t="s">
        <v>172</v>
      </c>
      <c r="C439" s="407" t="s">
        <v>173</v>
      </c>
      <c r="D439" s="408"/>
      <c r="E439" s="409"/>
      <c r="F439" s="64" t="s">
        <v>169</v>
      </c>
      <c r="G439" s="124">
        <v>0</v>
      </c>
      <c r="H439" s="81">
        <v>0</v>
      </c>
      <c r="I439" s="81">
        <v>0</v>
      </c>
      <c r="J439" s="81">
        <v>0</v>
      </c>
      <c r="K439" s="81">
        <v>0</v>
      </c>
      <c r="L439" s="81">
        <v>0</v>
      </c>
      <c r="M439" s="81">
        <v>0</v>
      </c>
      <c r="N439" s="65">
        <v>0</v>
      </c>
      <c r="O439" s="81">
        <v>0</v>
      </c>
      <c r="P439" s="81">
        <v>0</v>
      </c>
      <c r="Q439" s="81">
        <v>0</v>
      </c>
      <c r="R439" s="81">
        <v>0</v>
      </c>
      <c r="S439" s="81">
        <v>0</v>
      </c>
      <c r="T439" s="237">
        <v>0</v>
      </c>
      <c r="U439" s="434"/>
    </row>
    <row r="440" spans="1:22" ht="15.75" x14ac:dyDescent="0.25">
      <c r="A440" s="52"/>
      <c r="B440" s="287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  <c r="O440" s="288"/>
      <c r="P440" s="288"/>
      <c r="Q440" s="288"/>
      <c r="R440" s="288"/>
      <c r="S440" s="288"/>
      <c r="T440" s="288"/>
      <c r="U440" s="289"/>
    </row>
    <row r="441" spans="1:22" ht="18" x14ac:dyDescent="0.25">
      <c r="A441" s="52"/>
      <c r="B441" s="388" t="s">
        <v>86</v>
      </c>
      <c r="C441" s="389"/>
      <c r="D441" s="389"/>
      <c r="E441" s="389"/>
      <c r="F441" s="389"/>
      <c r="G441" s="389"/>
      <c r="H441" s="389"/>
      <c r="I441" s="389"/>
      <c r="J441" s="389"/>
      <c r="K441" s="389"/>
      <c r="L441" s="389"/>
      <c r="M441" s="389"/>
      <c r="N441" s="389"/>
      <c r="O441" s="389"/>
      <c r="P441" s="389"/>
      <c r="Q441" s="389"/>
      <c r="R441" s="389"/>
      <c r="S441" s="389"/>
      <c r="T441" s="389"/>
      <c r="U441" s="390"/>
    </row>
    <row r="442" spans="1:22" ht="15.75" x14ac:dyDescent="0.25">
      <c r="A442" s="52"/>
      <c r="B442" s="344"/>
      <c r="C442" s="345"/>
      <c r="D442" s="345"/>
      <c r="E442" s="345"/>
      <c r="F442" s="345"/>
      <c r="G442" s="345"/>
      <c r="H442" s="345"/>
      <c r="I442" s="345"/>
      <c r="J442" s="345"/>
      <c r="K442" s="345"/>
      <c r="L442" s="345"/>
      <c r="M442" s="345"/>
      <c r="N442" s="345"/>
      <c r="O442" s="345"/>
      <c r="P442" s="345"/>
      <c r="Q442" s="345"/>
      <c r="R442" s="345"/>
      <c r="S442" s="345"/>
      <c r="T442" s="345"/>
      <c r="U442" s="346"/>
    </row>
    <row r="443" spans="1:22" ht="27.6" customHeight="1" x14ac:dyDescent="0.25">
      <c r="A443" s="52"/>
      <c r="B443" s="42" t="s">
        <v>61</v>
      </c>
      <c r="C443" s="428" t="s">
        <v>62</v>
      </c>
      <c r="D443" s="429"/>
      <c r="E443" s="430"/>
      <c r="F443" s="42" t="s">
        <v>15</v>
      </c>
      <c r="G443" s="42" t="s">
        <v>63</v>
      </c>
      <c r="H443" s="428" t="s">
        <v>64</v>
      </c>
      <c r="I443" s="429"/>
      <c r="J443" s="429"/>
      <c r="K443" s="429"/>
      <c r="L443" s="429"/>
      <c r="M443" s="429"/>
      <c r="N443" s="430"/>
      <c r="O443" s="428" t="s">
        <v>65</v>
      </c>
      <c r="P443" s="429"/>
      <c r="Q443" s="429"/>
      <c r="R443" s="429"/>
      <c r="S443" s="430"/>
      <c r="T443" s="428" t="s">
        <v>66</v>
      </c>
      <c r="U443" s="430"/>
    </row>
    <row r="444" spans="1:22" ht="24.75" customHeight="1" x14ac:dyDescent="0.25">
      <c r="A444" s="52"/>
      <c r="B444" s="16" t="s">
        <v>174</v>
      </c>
      <c r="C444" s="327" t="s">
        <v>175</v>
      </c>
      <c r="D444" s="328"/>
      <c r="E444" s="329"/>
      <c r="F444" s="16" t="s">
        <v>176</v>
      </c>
      <c r="G444" s="16" t="s">
        <v>2</v>
      </c>
      <c r="H444" s="327" t="s">
        <v>161</v>
      </c>
      <c r="I444" s="328"/>
      <c r="J444" s="328"/>
      <c r="K444" s="328"/>
      <c r="L444" s="328"/>
      <c r="M444" s="328"/>
      <c r="N444" s="329"/>
      <c r="O444" s="327" t="s">
        <v>101</v>
      </c>
      <c r="P444" s="328"/>
      <c r="Q444" s="328"/>
      <c r="R444" s="328"/>
      <c r="S444" s="329"/>
      <c r="T444" s="431">
        <v>1</v>
      </c>
      <c r="U444" s="432"/>
    </row>
    <row r="445" spans="1:22" ht="16.5" customHeight="1" x14ac:dyDescent="0.25">
      <c r="A445" s="52"/>
      <c r="B445" s="420" t="s">
        <v>177</v>
      </c>
      <c r="C445" s="421"/>
      <c r="D445" s="421"/>
      <c r="E445" s="421"/>
      <c r="F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  <c r="R445" s="421"/>
      <c r="S445" s="421"/>
      <c r="T445" s="421"/>
      <c r="U445" s="422"/>
    </row>
    <row r="446" spans="1:22" ht="31.5" x14ac:dyDescent="0.25">
      <c r="A446" s="52"/>
      <c r="B446" s="61" t="s">
        <v>69</v>
      </c>
      <c r="C446" s="423" t="s">
        <v>70</v>
      </c>
      <c r="D446" s="424"/>
      <c r="E446" s="425"/>
      <c r="F446" s="61" t="s">
        <v>15</v>
      </c>
      <c r="G446" s="61" t="s">
        <v>38</v>
      </c>
      <c r="H446" s="61" t="s">
        <v>14</v>
      </c>
      <c r="I446" s="61" t="s">
        <v>13</v>
      </c>
      <c r="J446" s="61" t="s">
        <v>12</v>
      </c>
      <c r="K446" s="61" t="s">
        <v>11</v>
      </c>
      <c r="L446" s="61" t="s">
        <v>10</v>
      </c>
      <c r="M446" s="61" t="s">
        <v>9</v>
      </c>
      <c r="N446" s="61" t="s">
        <v>8</v>
      </c>
      <c r="O446" s="61" t="s">
        <v>7</v>
      </c>
      <c r="P446" s="61" t="s">
        <v>6</v>
      </c>
      <c r="Q446" s="61" t="s">
        <v>71</v>
      </c>
      <c r="R446" s="61" t="s">
        <v>4</v>
      </c>
      <c r="S446" s="61" t="s">
        <v>3</v>
      </c>
      <c r="T446" s="61" t="s">
        <v>72</v>
      </c>
      <c r="U446" s="61" t="s">
        <v>73</v>
      </c>
    </row>
    <row r="447" spans="1:22" ht="25.15" customHeight="1" x14ac:dyDescent="0.25">
      <c r="A447" s="52"/>
      <c r="B447" s="64" t="s">
        <v>178</v>
      </c>
      <c r="C447" s="407" t="s">
        <v>179</v>
      </c>
      <c r="D447" s="408"/>
      <c r="E447" s="409"/>
      <c r="F447" s="64" t="s">
        <v>176</v>
      </c>
      <c r="G447" s="124">
        <v>0</v>
      </c>
      <c r="H447" s="81">
        <v>0</v>
      </c>
      <c r="I447" s="81">
        <v>0</v>
      </c>
      <c r="J447" s="81">
        <v>1</v>
      </c>
      <c r="K447" s="81">
        <v>1</v>
      </c>
      <c r="L447" s="81">
        <v>1</v>
      </c>
      <c r="M447" s="81">
        <v>1</v>
      </c>
      <c r="N447" s="65">
        <v>1</v>
      </c>
      <c r="O447" s="81">
        <v>1</v>
      </c>
      <c r="P447" s="81">
        <v>2</v>
      </c>
      <c r="Q447" s="81">
        <v>2</v>
      </c>
      <c r="R447" s="81">
        <v>1</v>
      </c>
      <c r="S447" s="81">
        <v>1</v>
      </c>
      <c r="T447" s="237">
        <v>12</v>
      </c>
      <c r="U447" s="410">
        <v>1</v>
      </c>
    </row>
    <row r="448" spans="1:22" ht="25.15" customHeight="1" x14ac:dyDescent="0.25">
      <c r="A448" s="52"/>
      <c r="B448" s="64" t="s">
        <v>180</v>
      </c>
      <c r="C448" s="407" t="s">
        <v>181</v>
      </c>
      <c r="D448" s="408"/>
      <c r="E448" s="409"/>
      <c r="F448" s="64" t="s">
        <v>176</v>
      </c>
      <c r="G448" s="124">
        <v>0</v>
      </c>
      <c r="H448" s="81">
        <v>0</v>
      </c>
      <c r="I448" s="81">
        <v>0</v>
      </c>
      <c r="J448" s="81">
        <v>1</v>
      </c>
      <c r="K448" s="81">
        <v>1</v>
      </c>
      <c r="L448" s="81">
        <v>1</v>
      </c>
      <c r="M448" s="81">
        <v>1</v>
      </c>
      <c r="N448" s="65">
        <v>1</v>
      </c>
      <c r="O448" s="81">
        <v>1</v>
      </c>
      <c r="P448" s="81">
        <v>2</v>
      </c>
      <c r="Q448" s="81">
        <v>2</v>
      </c>
      <c r="R448" s="81">
        <v>1</v>
      </c>
      <c r="S448" s="81">
        <v>1</v>
      </c>
      <c r="T448" s="238">
        <v>12</v>
      </c>
      <c r="U448" s="411"/>
    </row>
    <row r="449" spans="1:21" ht="20.25" customHeight="1" x14ac:dyDescent="0.25">
      <c r="A449" s="426" t="s">
        <v>182</v>
      </c>
      <c r="B449" s="426"/>
      <c r="C449" s="426"/>
      <c r="D449" s="426"/>
      <c r="E449" s="426"/>
      <c r="F449" s="426"/>
      <c r="G449" s="426"/>
      <c r="H449" s="426"/>
      <c r="I449" s="426"/>
      <c r="J449" s="426"/>
      <c r="K449" s="426"/>
      <c r="L449" s="426"/>
      <c r="M449" s="426"/>
      <c r="N449" s="426"/>
      <c r="O449" s="426"/>
      <c r="P449" s="426"/>
      <c r="Q449" s="426"/>
      <c r="R449" s="426"/>
      <c r="S449" s="426"/>
      <c r="T449" s="426"/>
      <c r="U449" s="427"/>
    </row>
    <row r="450" spans="1:21" ht="29.25" customHeight="1" x14ac:dyDescent="0.25">
      <c r="A450" s="52"/>
      <c r="B450" s="61" t="s">
        <v>69</v>
      </c>
      <c r="C450" s="423" t="s">
        <v>70</v>
      </c>
      <c r="D450" s="424"/>
      <c r="E450" s="425"/>
      <c r="F450" s="61" t="s">
        <v>15</v>
      </c>
      <c r="G450" s="61" t="s">
        <v>39</v>
      </c>
      <c r="H450" s="61" t="s">
        <v>14</v>
      </c>
      <c r="I450" s="61" t="s">
        <v>13</v>
      </c>
      <c r="J450" s="61" t="s">
        <v>12</v>
      </c>
      <c r="K450" s="61" t="s">
        <v>11</v>
      </c>
      <c r="L450" s="61" t="s">
        <v>10</v>
      </c>
      <c r="M450" s="61" t="s">
        <v>9</v>
      </c>
      <c r="N450" s="61" t="s">
        <v>8</v>
      </c>
      <c r="O450" s="61" t="s">
        <v>7</v>
      </c>
      <c r="P450" s="61" t="s">
        <v>6</v>
      </c>
      <c r="Q450" s="61" t="s">
        <v>71</v>
      </c>
      <c r="R450" s="61" t="s">
        <v>4</v>
      </c>
      <c r="S450" s="61" t="s">
        <v>3</v>
      </c>
      <c r="T450" s="61" t="s">
        <v>72</v>
      </c>
      <c r="U450" s="61" t="s">
        <v>73</v>
      </c>
    </row>
    <row r="451" spans="1:21" ht="25.15" customHeight="1" x14ac:dyDescent="0.25">
      <c r="A451" s="52"/>
      <c r="B451" s="64" t="s">
        <v>178</v>
      </c>
      <c r="C451" s="407" t="s">
        <v>179</v>
      </c>
      <c r="D451" s="408"/>
      <c r="E451" s="409"/>
      <c r="F451" s="64" t="s">
        <v>176</v>
      </c>
      <c r="G451" s="239">
        <v>0</v>
      </c>
      <c r="H451" s="81">
        <v>0</v>
      </c>
      <c r="I451" s="81">
        <v>0</v>
      </c>
      <c r="J451" s="81">
        <v>0</v>
      </c>
      <c r="K451" s="81">
        <v>0</v>
      </c>
      <c r="L451" s="81">
        <v>0</v>
      </c>
      <c r="M451" s="81">
        <v>0</v>
      </c>
      <c r="N451" s="65">
        <v>0</v>
      </c>
      <c r="O451" s="81">
        <v>0</v>
      </c>
      <c r="P451" s="81">
        <v>0</v>
      </c>
      <c r="Q451" s="81">
        <v>0</v>
      </c>
      <c r="R451" s="81">
        <v>0</v>
      </c>
      <c r="S451" s="81">
        <v>0</v>
      </c>
      <c r="T451" s="237">
        <v>0</v>
      </c>
      <c r="U451" s="410">
        <v>0</v>
      </c>
    </row>
    <row r="452" spans="1:21" ht="25.15" customHeight="1" x14ac:dyDescent="0.25">
      <c r="A452" s="52"/>
      <c r="B452" s="64" t="s">
        <v>180</v>
      </c>
      <c r="C452" s="407" t="s">
        <v>181</v>
      </c>
      <c r="D452" s="408"/>
      <c r="E452" s="409"/>
      <c r="F452" s="64" t="s">
        <v>176</v>
      </c>
      <c r="G452" s="124">
        <v>0</v>
      </c>
      <c r="H452" s="81">
        <v>0</v>
      </c>
      <c r="I452" s="81">
        <v>0</v>
      </c>
      <c r="J452" s="81">
        <v>0</v>
      </c>
      <c r="K452" s="81">
        <v>0</v>
      </c>
      <c r="L452" s="81">
        <v>0</v>
      </c>
      <c r="M452" s="81">
        <v>0</v>
      </c>
      <c r="N452" s="65">
        <v>0</v>
      </c>
      <c r="O452" s="81">
        <v>0</v>
      </c>
      <c r="P452" s="81">
        <v>0</v>
      </c>
      <c r="Q452" s="81">
        <v>0</v>
      </c>
      <c r="R452" s="81">
        <v>0</v>
      </c>
      <c r="S452" s="81">
        <v>0</v>
      </c>
      <c r="T452" s="237">
        <v>0</v>
      </c>
      <c r="U452" s="411"/>
    </row>
    <row r="453" spans="1:21" ht="14.45" hidden="1" customHeight="1" x14ac:dyDescent="0.25">
      <c r="A453" s="52"/>
      <c r="B453" s="287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  <c r="O453" s="288"/>
      <c r="P453" s="288"/>
      <c r="Q453" s="288"/>
      <c r="R453" s="288"/>
      <c r="S453" s="288"/>
      <c r="T453" s="288"/>
      <c r="U453" s="289"/>
    </row>
    <row r="454" spans="1:21" ht="14.45" hidden="1" customHeight="1" x14ac:dyDescent="0.25">
      <c r="A454" s="52"/>
      <c r="B454" s="412" t="s">
        <v>114</v>
      </c>
      <c r="C454" s="413"/>
      <c r="D454" s="413"/>
      <c r="E454" s="413"/>
      <c r="F454" s="413"/>
      <c r="G454" s="413"/>
      <c r="H454" s="413"/>
      <c r="I454" s="413"/>
      <c r="J454" s="413"/>
      <c r="K454" s="413"/>
      <c r="L454" s="413"/>
      <c r="M454" s="413"/>
      <c r="N454" s="413"/>
      <c r="O454" s="413"/>
      <c r="P454" s="413"/>
      <c r="Q454" s="413"/>
      <c r="R454" s="413"/>
      <c r="S454" s="413"/>
      <c r="T454" s="413"/>
      <c r="U454" s="414"/>
    </row>
    <row r="455" spans="1:21" ht="14.45" hidden="1" customHeight="1" x14ac:dyDescent="0.25">
      <c r="A455" s="52"/>
      <c r="B455" s="344"/>
      <c r="C455" s="345"/>
      <c r="D455" s="345"/>
      <c r="E455" s="345"/>
      <c r="F455" s="345"/>
      <c r="G455" s="345"/>
      <c r="H455" s="345"/>
      <c r="I455" s="345"/>
      <c r="J455" s="345"/>
      <c r="K455" s="345"/>
      <c r="L455" s="345"/>
      <c r="M455" s="345"/>
      <c r="N455" s="345"/>
      <c r="O455" s="345"/>
      <c r="P455" s="345"/>
      <c r="Q455" s="345"/>
      <c r="R455" s="345"/>
      <c r="S455" s="345"/>
      <c r="T455" s="345"/>
      <c r="U455" s="346"/>
    </row>
    <row r="456" spans="1:21" ht="27.6" hidden="1" customHeight="1" x14ac:dyDescent="0.25">
      <c r="A456" s="52"/>
      <c r="B456" s="63" t="s">
        <v>61</v>
      </c>
      <c r="C456" s="415" t="s">
        <v>62</v>
      </c>
      <c r="D456" s="416"/>
      <c r="E456" s="417"/>
      <c r="F456" s="63" t="s">
        <v>15</v>
      </c>
      <c r="G456" s="63" t="s">
        <v>63</v>
      </c>
      <c r="H456" s="415" t="s">
        <v>64</v>
      </c>
      <c r="I456" s="416"/>
      <c r="J456" s="416"/>
      <c r="K456" s="416"/>
      <c r="L456" s="416"/>
      <c r="M456" s="416"/>
      <c r="N456" s="417"/>
      <c r="O456" s="415" t="s">
        <v>65</v>
      </c>
      <c r="P456" s="416"/>
      <c r="Q456" s="416"/>
      <c r="R456" s="416"/>
      <c r="S456" s="417"/>
      <c r="T456" s="415" t="s">
        <v>66</v>
      </c>
      <c r="U456" s="417"/>
    </row>
    <row r="457" spans="1:21" ht="14.45" hidden="1" customHeight="1" x14ac:dyDescent="0.25">
      <c r="A457" s="52"/>
      <c r="B457" s="16"/>
      <c r="C457" s="350"/>
      <c r="D457" s="351"/>
      <c r="E457" s="352"/>
      <c r="F457" s="16"/>
      <c r="G457" s="16"/>
      <c r="H457" s="327"/>
      <c r="I457" s="328"/>
      <c r="J457" s="328"/>
      <c r="K457" s="328"/>
      <c r="L457" s="328"/>
      <c r="M457" s="328"/>
      <c r="N457" s="329"/>
      <c r="O457" s="327"/>
      <c r="P457" s="328"/>
      <c r="Q457" s="328"/>
      <c r="R457" s="328"/>
      <c r="S457" s="329"/>
      <c r="T457" s="418"/>
      <c r="U457" s="419"/>
    </row>
    <row r="458" spans="1:21" ht="16.5" hidden="1" customHeight="1" x14ac:dyDescent="0.25">
      <c r="A458" s="52"/>
      <c r="B458" s="401" t="s">
        <v>38</v>
      </c>
      <c r="C458" s="402"/>
      <c r="D458" s="402"/>
      <c r="E458" s="402"/>
      <c r="F458" s="402"/>
      <c r="G458" s="402"/>
      <c r="H458" s="402"/>
      <c r="I458" s="402"/>
      <c r="J458" s="402"/>
      <c r="K458" s="402"/>
      <c r="L458" s="402"/>
      <c r="M458" s="402"/>
      <c r="N458" s="402"/>
      <c r="O458" s="402"/>
      <c r="P458" s="402"/>
      <c r="Q458" s="402"/>
      <c r="R458" s="402"/>
      <c r="S458" s="402"/>
      <c r="T458" s="402"/>
      <c r="U458" s="403"/>
    </row>
    <row r="459" spans="1:21" ht="27.6" hidden="1" customHeight="1" x14ac:dyDescent="0.25">
      <c r="A459" s="52"/>
      <c r="B459" s="56" t="s">
        <v>69</v>
      </c>
      <c r="C459" s="404" t="s">
        <v>70</v>
      </c>
      <c r="D459" s="405"/>
      <c r="E459" s="406"/>
      <c r="F459" s="56" t="s">
        <v>15</v>
      </c>
      <c r="G459" s="56" t="s">
        <v>38</v>
      </c>
      <c r="H459" s="56" t="s">
        <v>14</v>
      </c>
      <c r="I459" s="56" t="s">
        <v>13</v>
      </c>
      <c r="J459" s="56" t="s">
        <v>12</v>
      </c>
      <c r="K459" s="56" t="s">
        <v>11</v>
      </c>
      <c r="L459" s="56" t="s">
        <v>183</v>
      </c>
      <c r="M459" s="56" t="s">
        <v>9</v>
      </c>
      <c r="N459" s="56" t="s">
        <v>8</v>
      </c>
      <c r="O459" s="56" t="s">
        <v>184</v>
      </c>
      <c r="P459" s="56" t="s">
        <v>6</v>
      </c>
      <c r="Q459" s="56" t="s">
        <v>71</v>
      </c>
      <c r="R459" s="56" t="s">
        <v>4</v>
      </c>
      <c r="S459" s="56" t="s">
        <v>3</v>
      </c>
      <c r="T459" s="56" t="s">
        <v>72</v>
      </c>
      <c r="U459" s="56" t="s">
        <v>73</v>
      </c>
    </row>
    <row r="460" spans="1:21" ht="14.45" hidden="1" customHeight="1" x14ac:dyDescent="0.25">
      <c r="A460" s="52"/>
      <c r="B460" s="64"/>
      <c r="C460" s="407"/>
      <c r="D460" s="408"/>
      <c r="E460" s="409"/>
      <c r="F460" s="64"/>
      <c r="G460" s="64"/>
      <c r="H460" s="81"/>
      <c r="I460" s="81"/>
      <c r="J460" s="81"/>
      <c r="K460" s="81"/>
      <c r="L460" s="81"/>
      <c r="M460" s="81"/>
      <c r="N460" s="65"/>
      <c r="O460" s="81"/>
      <c r="P460" s="81"/>
      <c r="Q460" s="81"/>
      <c r="R460" s="81"/>
      <c r="S460" s="81"/>
      <c r="T460" s="90"/>
      <c r="U460" s="410"/>
    </row>
    <row r="461" spans="1:21" ht="14.45" hidden="1" customHeight="1" x14ac:dyDescent="0.25">
      <c r="A461" s="52"/>
      <c r="B461" s="64"/>
      <c r="C461" s="407"/>
      <c r="D461" s="408"/>
      <c r="E461" s="409"/>
      <c r="F461" s="64"/>
      <c r="G461" s="64"/>
      <c r="H461" s="81"/>
      <c r="I461" s="81"/>
      <c r="J461" s="81"/>
      <c r="K461" s="81"/>
      <c r="L461" s="81"/>
      <c r="M461" s="81"/>
      <c r="N461" s="65"/>
      <c r="O461" s="81"/>
      <c r="P461" s="81"/>
      <c r="Q461" s="81"/>
      <c r="R461" s="81"/>
      <c r="S461" s="81"/>
      <c r="T461" s="90"/>
      <c r="U461" s="411"/>
    </row>
    <row r="462" spans="1:21" ht="14.45" hidden="1" customHeight="1" x14ac:dyDescent="0.25">
      <c r="A462" s="52"/>
      <c r="B462" s="91" t="s">
        <v>39</v>
      </c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80"/>
      <c r="O462" s="92"/>
      <c r="P462" s="92"/>
      <c r="Q462" s="92"/>
      <c r="R462" s="92"/>
      <c r="S462" s="92"/>
      <c r="T462" s="92"/>
      <c r="U462" s="92"/>
    </row>
    <row r="463" spans="1:21" ht="27.6" hidden="1" customHeight="1" x14ac:dyDescent="0.25">
      <c r="A463" s="52"/>
      <c r="B463" s="56" t="s">
        <v>69</v>
      </c>
      <c r="C463" s="404" t="s">
        <v>70</v>
      </c>
      <c r="D463" s="405"/>
      <c r="E463" s="406"/>
      <c r="F463" s="56" t="s">
        <v>15</v>
      </c>
      <c r="G463" s="56" t="s">
        <v>39</v>
      </c>
      <c r="H463" s="56" t="s">
        <v>14</v>
      </c>
      <c r="I463" s="56" t="s">
        <v>13</v>
      </c>
      <c r="J463" s="56" t="s">
        <v>12</v>
      </c>
      <c r="K463" s="56" t="s">
        <v>11</v>
      </c>
      <c r="L463" s="56" t="s">
        <v>10</v>
      </c>
      <c r="M463" s="56" t="s">
        <v>9</v>
      </c>
      <c r="N463" s="56" t="s">
        <v>8</v>
      </c>
      <c r="O463" s="56" t="s">
        <v>7</v>
      </c>
      <c r="P463" s="56" t="s">
        <v>6</v>
      </c>
      <c r="Q463" s="56" t="s">
        <v>71</v>
      </c>
      <c r="R463" s="56" t="s">
        <v>4</v>
      </c>
      <c r="S463" s="56" t="s">
        <v>3</v>
      </c>
      <c r="T463" s="56" t="s">
        <v>72</v>
      </c>
      <c r="U463" s="56" t="s">
        <v>73</v>
      </c>
    </row>
    <row r="464" spans="1:21" ht="14.45" hidden="1" customHeight="1" x14ac:dyDescent="0.25">
      <c r="A464" s="52"/>
      <c r="B464" s="64"/>
      <c r="C464" s="407"/>
      <c r="D464" s="408"/>
      <c r="E464" s="409"/>
      <c r="F464" s="64"/>
      <c r="G464" s="64"/>
      <c r="H464" s="81"/>
      <c r="I464" s="81"/>
      <c r="J464" s="81"/>
      <c r="K464" s="81"/>
      <c r="L464" s="81"/>
      <c r="M464" s="81"/>
      <c r="N464" s="65"/>
      <c r="O464" s="81"/>
      <c r="P464" s="81"/>
      <c r="Q464" s="81"/>
      <c r="R464" s="81"/>
      <c r="S464" s="81"/>
      <c r="T464" s="90"/>
      <c r="U464" s="410"/>
    </row>
    <row r="465" spans="1:21" ht="14.45" hidden="1" customHeight="1" x14ac:dyDescent="0.25">
      <c r="A465" s="52"/>
      <c r="B465" s="64"/>
      <c r="C465" s="407"/>
      <c r="D465" s="408"/>
      <c r="E465" s="409"/>
      <c r="F465" s="64"/>
      <c r="G465" s="64"/>
      <c r="H465" s="81"/>
      <c r="I465" s="81"/>
      <c r="J465" s="81"/>
      <c r="K465" s="81"/>
      <c r="L465" s="81"/>
      <c r="M465" s="81"/>
      <c r="N465" s="65"/>
      <c r="O465" s="81"/>
      <c r="P465" s="81"/>
      <c r="Q465" s="81"/>
      <c r="R465" s="81"/>
      <c r="S465" s="81"/>
      <c r="T465" s="90"/>
      <c r="U465" s="411"/>
    </row>
    <row r="466" spans="1:21" ht="9.75" customHeight="1" x14ac:dyDescent="0.25">
      <c r="A466" s="52"/>
      <c r="B466" s="287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  <c r="O466" s="288"/>
      <c r="P466" s="288"/>
      <c r="Q466" s="288"/>
      <c r="R466" s="288"/>
      <c r="S466" s="288"/>
      <c r="T466" s="288"/>
      <c r="U466" s="289"/>
    </row>
    <row r="467" spans="1:21" ht="15.75" x14ac:dyDescent="0.25">
      <c r="A467" s="52"/>
      <c r="B467" s="316" t="s">
        <v>92</v>
      </c>
      <c r="C467" s="317"/>
      <c r="D467" s="317"/>
      <c r="E467" s="317"/>
      <c r="F467" s="317"/>
      <c r="G467" s="317"/>
      <c r="H467" s="317"/>
      <c r="I467" s="317"/>
      <c r="J467" s="317"/>
      <c r="K467" s="317"/>
      <c r="L467" s="317"/>
      <c r="M467" s="317"/>
      <c r="N467" s="317"/>
      <c r="O467" s="317"/>
      <c r="P467" s="317"/>
      <c r="Q467" s="317"/>
      <c r="R467" s="317"/>
      <c r="S467" s="317"/>
      <c r="T467" s="317"/>
      <c r="U467" s="318"/>
    </row>
    <row r="468" spans="1:21" ht="15" customHeight="1" x14ac:dyDescent="0.25">
      <c r="A468" s="52"/>
      <c r="B468" s="391" t="s">
        <v>110</v>
      </c>
      <c r="C468" s="393" t="s">
        <v>70</v>
      </c>
      <c r="D468" s="394"/>
      <c r="E468" s="395"/>
      <c r="F468" s="399" t="s">
        <v>15</v>
      </c>
      <c r="G468" s="61" t="s">
        <v>38</v>
      </c>
      <c r="H468" s="391" t="s">
        <v>14</v>
      </c>
      <c r="I468" s="391" t="s">
        <v>13</v>
      </c>
      <c r="J468" s="391" t="s">
        <v>12</v>
      </c>
      <c r="K468" s="391" t="s">
        <v>11</v>
      </c>
      <c r="L468" s="391" t="s">
        <v>10</v>
      </c>
      <c r="M468" s="391" t="s">
        <v>9</v>
      </c>
      <c r="N468" s="391" t="s">
        <v>8</v>
      </c>
      <c r="O468" s="391" t="s">
        <v>7</v>
      </c>
      <c r="P468" s="391" t="s">
        <v>6</v>
      </c>
      <c r="Q468" s="391" t="s">
        <v>5</v>
      </c>
      <c r="R468" s="391" t="s">
        <v>4</v>
      </c>
      <c r="S468" s="391" t="s">
        <v>3</v>
      </c>
      <c r="T468" s="391" t="s">
        <v>72</v>
      </c>
      <c r="U468" s="399" t="s">
        <v>73</v>
      </c>
    </row>
    <row r="469" spans="1:21" ht="15.75" x14ac:dyDescent="0.25">
      <c r="A469" s="52"/>
      <c r="B469" s="392"/>
      <c r="C469" s="396"/>
      <c r="D469" s="397"/>
      <c r="E469" s="398"/>
      <c r="F469" s="400"/>
      <c r="G469" s="75" t="s">
        <v>39</v>
      </c>
      <c r="H469" s="392"/>
      <c r="I469" s="392"/>
      <c r="J469" s="392"/>
      <c r="K469" s="392"/>
      <c r="L469" s="392"/>
      <c r="M469" s="392"/>
      <c r="N469" s="392"/>
      <c r="O469" s="392"/>
      <c r="P469" s="392"/>
      <c r="Q469" s="392"/>
      <c r="R469" s="392"/>
      <c r="S469" s="392"/>
      <c r="T469" s="392"/>
      <c r="U469" s="400"/>
    </row>
    <row r="470" spans="1:21" ht="42" customHeight="1" x14ac:dyDescent="0.25">
      <c r="A470" s="52"/>
      <c r="B470" s="704" t="s">
        <v>94</v>
      </c>
      <c r="C470" s="373" t="s">
        <v>185</v>
      </c>
      <c r="D470" s="373"/>
      <c r="E470" s="373"/>
      <c r="F470" s="374" t="s">
        <v>30</v>
      </c>
      <c r="G470" s="111" t="s">
        <v>38</v>
      </c>
      <c r="H470" s="240">
        <v>20</v>
      </c>
      <c r="I470" s="240">
        <v>20</v>
      </c>
      <c r="J470" s="240">
        <v>20</v>
      </c>
      <c r="K470" s="240">
        <v>8</v>
      </c>
      <c r="L470" s="240">
        <v>8</v>
      </c>
      <c r="M470" s="240">
        <v>8</v>
      </c>
      <c r="N470" s="240">
        <v>10</v>
      </c>
      <c r="O470" s="240">
        <v>12</v>
      </c>
      <c r="P470" s="240">
        <v>15</v>
      </c>
      <c r="Q470" s="240">
        <v>15</v>
      </c>
      <c r="R470" s="240">
        <v>17</v>
      </c>
      <c r="S470" s="240">
        <v>20</v>
      </c>
      <c r="T470" s="241">
        <f>SUM(H470:S470)</f>
        <v>173</v>
      </c>
      <c r="U470" s="375">
        <f>T471/T470</f>
        <v>0.8497109826589595</v>
      </c>
    </row>
    <row r="471" spans="1:21" ht="42" customHeight="1" x14ac:dyDescent="0.25">
      <c r="A471" s="52"/>
      <c r="B471" s="704"/>
      <c r="C471" s="373"/>
      <c r="D471" s="373"/>
      <c r="E471" s="373"/>
      <c r="F471" s="374"/>
      <c r="G471" s="112" t="s">
        <v>39</v>
      </c>
      <c r="H471" s="242">
        <v>20</v>
      </c>
      <c r="I471" s="242">
        <v>20</v>
      </c>
      <c r="J471" s="242">
        <v>13</v>
      </c>
      <c r="K471" s="242">
        <v>8</v>
      </c>
      <c r="L471" s="242">
        <v>8</v>
      </c>
      <c r="M471" s="242">
        <v>8</v>
      </c>
      <c r="N471" s="243">
        <v>8</v>
      </c>
      <c r="O471" s="244">
        <v>10</v>
      </c>
      <c r="P471" s="244">
        <v>12</v>
      </c>
      <c r="Q471" s="244">
        <v>12</v>
      </c>
      <c r="R471" s="244">
        <v>13</v>
      </c>
      <c r="S471" s="244">
        <v>15</v>
      </c>
      <c r="T471" s="245">
        <f>SUM(H471:S471)</f>
        <v>147</v>
      </c>
      <c r="U471" s="375"/>
    </row>
    <row r="472" spans="1:21" ht="45" customHeight="1" x14ac:dyDescent="0.25">
      <c r="A472" s="52"/>
      <c r="B472" s="704"/>
      <c r="C472" s="373" t="s">
        <v>23</v>
      </c>
      <c r="D472" s="373"/>
      <c r="E472" s="373"/>
      <c r="F472" s="374" t="s">
        <v>22</v>
      </c>
      <c r="G472" s="111" t="s">
        <v>38</v>
      </c>
      <c r="H472" s="240">
        <v>10</v>
      </c>
      <c r="I472" s="240">
        <v>10</v>
      </c>
      <c r="J472" s="240">
        <v>10</v>
      </c>
      <c r="K472" s="240">
        <v>3</v>
      </c>
      <c r="L472" s="240">
        <v>3</v>
      </c>
      <c r="M472" s="240">
        <v>3</v>
      </c>
      <c r="N472" s="240">
        <v>5</v>
      </c>
      <c r="O472" s="240">
        <v>5</v>
      </c>
      <c r="P472" s="240">
        <v>7</v>
      </c>
      <c r="Q472" s="240">
        <v>8</v>
      </c>
      <c r="R472" s="240">
        <v>9</v>
      </c>
      <c r="S472" s="240">
        <v>10</v>
      </c>
      <c r="T472" s="241">
        <f t="shared" ref="T472:T487" si="40">SUM(H472:S472)</f>
        <v>83</v>
      </c>
      <c r="U472" s="375">
        <f t="shared" ref="U472" si="41">T473/T472</f>
        <v>0.83132530120481929</v>
      </c>
    </row>
    <row r="473" spans="1:21" ht="20.100000000000001" customHeight="1" x14ac:dyDescent="0.25">
      <c r="A473" s="52"/>
      <c r="B473" s="704"/>
      <c r="C473" s="373"/>
      <c r="D473" s="373"/>
      <c r="E473" s="373"/>
      <c r="F473" s="374"/>
      <c r="G473" s="112" t="s">
        <v>39</v>
      </c>
      <c r="H473" s="242">
        <v>10</v>
      </c>
      <c r="I473" s="242">
        <v>10</v>
      </c>
      <c r="J473" s="242">
        <v>3</v>
      </c>
      <c r="K473" s="242">
        <v>2</v>
      </c>
      <c r="L473" s="242">
        <v>2</v>
      </c>
      <c r="M473" s="242">
        <v>2</v>
      </c>
      <c r="N473" s="242">
        <v>5</v>
      </c>
      <c r="O473" s="246">
        <v>3</v>
      </c>
      <c r="P473" s="246">
        <v>7</v>
      </c>
      <c r="Q473" s="246">
        <v>3</v>
      </c>
      <c r="R473" s="246">
        <v>17</v>
      </c>
      <c r="S473" s="246">
        <v>5</v>
      </c>
      <c r="T473" s="245">
        <f t="shared" si="40"/>
        <v>69</v>
      </c>
      <c r="U473" s="375"/>
    </row>
    <row r="474" spans="1:21" ht="31.5" customHeight="1" x14ac:dyDescent="0.25">
      <c r="A474" s="52"/>
      <c r="B474" s="704"/>
      <c r="C474" s="373" t="s">
        <v>186</v>
      </c>
      <c r="D474" s="373"/>
      <c r="E474" s="373"/>
      <c r="F474" s="374" t="s">
        <v>21</v>
      </c>
      <c r="G474" s="111" t="s">
        <v>38</v>
      </c>
      <c r="H474" s="240">
        <v>10</v>
      </c>
      <c r="I474" s="240">
        <v>10</v>
      </c>
      <c r="J474" s="240">
        <v>10</v>
      </c>
      <c r="K474" s="240">
        <v>3</v>
      </c>
      <c r="L474" s="240">
        <v>3</v>
      </c>
      <c r="M474" s="240">
        <v>3</v>
      </c>
      <c r="N474" s="240">
        <v>5</v>
      </c>
      <c r="O474" s="240">
        <v>5</v>
      </c>
      <c r="P474" s="240">
        <v>7</v>
      </c>
      <c r="Q474" s="240">
        <v>8</v>
      </c>
      <c r="R474" s="240">
        <v>9</v>
      </c>
      <c r="S474" s="240">
        <v>10</v>
      </c>
      <c r="T474" s="241">
        <f t="shared" si="40"/>
        <v>83</v>
      </c>
      <c r="U474" s="375">
        <f t="shared" ref="U474" si="42">T475/T474</f>
        <v>0.96385542168674698</v>
      </c>
    </row>
    <row r="475" spans="1:21" ht="20.100000000000001" customHeight="1" x14ac:dyDescent="0.25">
      <c r="A475" s="52"/>
      <c r="B475" s="704"/>
      <c r="C475" s="373"/>
      <c r="D475" s="373"/>
      <c r="E475" s="373"/>
      <c r="F475" s="374"/>
      <c r="G475" s="112" t="s">
        <v>39</v>
      </c>
      <c r="H475" s="242">
        <v>10</v>
      </c>
      <c r="I475" s="242">
        <v>10</v>
      </c>
      <c r="J475" s="242">
        <v>3</v>
      </c>
      <c r="K475" s="242">
        <v>2</v>
      </c>
      <c r="L475" s="242">
        <v>2</v>
      </c>
      <c r="M475" s="242">
        <v>2</v>
      </c>
      <c r="N475" s="242">
        <v>5</v>
      </c>
      <c r="O475" s="246">
        <v>7</v>
      </c>
      <c r="P475" s="246">
        <v>7</v>
      </c>
      <c r="Q475" s="246">
        <v>8</v>
      </c>
      <c r="R475" s="246">
        <v>18</v>
      </c>
      <c r="S475" s="246">
        <v>6</v>
      </c>
      <c r="T475" s="245">
        <f t="shared" si="40"/>
        <v>80</v>
      </c>
      <c r="U475" s="375"/>
    </row>
    <row r="476" spans="1:21" ht="25.5" customHeight="1" x14ac:dyDescent="0.25">
      <c r="A476" s="52"/>
      <c r="B476" s="704"/>
      <c r="C476" s="373" t="s">
        <v>187</v>
      </c>
      <c r="D476" s="373"/>
      <c r="E476" s="373"/>
      <c r="F476" s="374" t="s">
        <v>30</v>
      </c>
      <c r="G476" s="111" t="s">
        <v>38</v>
      </c>
      <c r="H476" s="240">
        <v>10</v>
      </c>
      <c r="I476" s="240">
        <v>10</v>
      </c>
      <c r="J476" s="240">
        <v>10</v>
      </c>
      <c r="K476" s="240">
        <v>4</v>
      </c>
      <c r="L476" s="240">
        <v>4</v>
      </c>
      <c r="M476" s="240">
        <v>4</v>
      </c>
      <c r="N476" s="240">
        <v>5</v>
      </c>
      <c r="O476" s="240">
        <v>6</v>
      </c>
      <c r="P476" s="240">
        <v>6</v>
      </c>
      <c r="Q476" s="240">
        <v>7</v>
      </c>
      <c r="R476" s="240">
        <v>8</v>
      </c>
      <c r="S476" s="240">
        <v>10</v>
      </c>
      <c r="T476" s="241">
        <f t="shared" si="40"/>
        <v>84</v>
      </c>
      <c r="U476" s="375">
        <f t="shared" ref="U476" si="43">T477/T476</f>
        <v>1.0952380952380953</v>
      </c>
    </row>
    <row r="477" spans="1:21" ht="25.5" customHeight="1" x14ac:dyDescent="0.25">
      <c r="A477" s="52"/>
      <c r="B477" s="704"/>
      <c r="C477" s="373"/>
      <c r="D477" s="373"/>
      <c r="E477" s="373"/>
      <c r="F477" s="374"/>
      <c r="G477" s="112" t="s">
        <v>39</v>
      </c>
      <c r="H477" s="242">
        <v>10</v>
      </c>
      <c r="I477" s="242">
        <v>10</v>
      </c>
      <c r="J477" s="242">
        <v>5</v>
      </c>
      <c r="K477" s="242">
        <v>4</v>
      </c>
      <c r="L477" s="242">
        <v>4</v>
      </c>
      <c r="M477" s="242">
        <v>4</v>
      </c>
      <c r="N477" s="242">
        <v>3</v>
      </c>
      <c r="O477" s="247">
        <v>13</v>
      </c>
      <c r="P477" s="247">
        <v>5</v>
      </c>
      <c r="Q477" s="247">
        <v>7</v>
      </c>
      <c r="R477" s="247">
        <v>10</v>
      </c>
      <c r="S477" s="247">
        <v>17</v>
      </c>
      <c r="T477" s="245">
        <f>SUM(H477:S477)</f>
        <v>92</v>
      </c>
      <c r="U477" s="375"/>
    </row>
    <row r="478" spans="1:21" ht="29.25" customHeight="1" x14ac:dyDescent="0.25">
      <c r="A478" s="52"/>
      <c r="B478" s="704"/>
      <c r="C478" s="373" t="s">
        <v>188</v>
      </c>
      <c r="D478" s="373"/>
      <c r="E478" s="373"/>
      <c r="F478" s="374" t="s">
        <v>30</v>
      </c>
      <c r="G478" s="111" t="s">
        <v>38</v>
      </c>
      <c r="H478" s="240">
        <v>5</v>
      </c>
      <c r="I478" s="240">
        <v>5</v>
      </c>
      <c r="J478" s="240">
        <v>5</v>
      </c>
      <c r="K478" s="240">
        <v>2</v>
      </c>
      <c r="L478" s="240">
        <v>2</v>
      </c>
      <c r="M478" s="240">
        <v>2</v>
      </c>
      <c r="N478" s="240">
        <v>2</v>
      </c>
      <c r="O478" s="240">
        <v>3</v>
      </c>
      <c r="P478" s="240">
        <v>3</v>
      </c>
      <c r="Q478" s="240">
        <v>4</v>
      </c>
      <c r="R478" s="240">
        <v>4</v>
      </c>
      <c r="S478" s="240">
        <v>4</v>
      </c>
      <c r="T478" s="241">
        <f>SUM(H478:S478)</f>
        <v>41</v>
      </c>
      <c r="U478" s="375">
        <f t="shared" ref="U478" si="44">T479/T478</f>
        <v>1.2926829268292683</v>
      </c>
    </row>
    <row r="479" spans="1:21" ht="39.75" customHeight="1" x14ac:dyDescent="0.25">
      <c r="A479" s="52"/>
      <c r="B479" s="704"/>
      <c r="C479" s="373"/>
      <c r="D479" s="373"/>
      <c r="E479" s="373"/>
      <c r="F479" s="374"/>
      <c r="G479" s="112" t="s">
        <v>39</v>
      </c>
      <c r="H479" s="242">
        <v>4</v>
      </c>
      <c r="I479" s="242">
        <v>1</v>
      </c>
      <c r="J479" s="242">
        <v>1</v>
      </c>
      <c r="K479" s="242">
        <v>0</v>
      </c>
      <c r="L479" s="242">
        <v>0</v>
      </c>
      <c r="M479" s="242">
        <v>0</v>
      </c>
      <c r="N479" s="242">
        <v>6</v>
      </c>
      <c r="O479" s="247">
        <v>8</v>
      </c>
      <c r="P479" s="247">
        <v>15</v>
      </c>
      <c r="Q479" s="247">
        <v>6</v>
      </c>
      <c r="R479" s="247">
        <v>8</v>
      </c>
      <c r="S479" s="247">
        <v>4</v>
      </c>
      <c r="T479" s="245">
        <f t="shared" si="40"/>
        <v>53</v>
      </c>
      <c r="U479" s="375"/>
    </row>
    <row r="480" spans="1:21" ht="30" customHeight="1" x14ac:dyDescent="0.25">
      <c r="A480" s="52"/>
      <c r="B480" s="704"/>
      <c r="C480" s="373" t="s">
        <v>189</v>
      </c>
      <c r="D480" s="373"/>
      <c r="E480" s="373"/>
      <c r="F480" s="374" t="s">
        <v>30</v>
      </c>
      <c r="G480" s="111" t="s">
        <v>38</v>
      </c>
      <c r="H480" s="240">
        <v>20</v>
      </c>
      <c r="I480" s="240">
        <v>20</v>
      </c>
      <c r="J480" s="240">
        <v>20</v>
      </c>
      <c r="K480" s="240">
        <v>8</v>
      </c>
      <c r="L480" s="240">
        <v>8</v>
      </c>
      <c r="M480" s="240">
        <v>8</v>
      </c>
      <c r="N480" s="240">
        <v>10</v>
      </c>
      <c r="O480" s="240">
        <v>12</v>
      </c>
      <c r="P480" s="240">
        <v>15</v>
      </c>
      <c r="Q480" s="240">
        <v>15</v>
      </c>
      <c r="R480" s="240">
        <v>17</v>
      </c>
      <c r="S480" s="240">
        <v>20</v>
      </c>
      <c r="T480" s="241">
        <f t="shared" si="40"/>
        <v>173</v>
      </c>
      <c r="U480" s="375">
        <f t="shared" ref="U480" si="45">T481/T480</f>
        <v>0.74566473988439308</v>
      </c>
    </row>
    <row r="481" spans="1:21" ht="30" customHeight="1" x14ac:dyDescent="0.25">
      <c r="A481" s="52"/>
      <c r="B481" s="704"/>
      <c r="C481" s="373"/>
      <c r="D481" s="373"/>
      <c r="E481" s="373"/>
      <c r="F481" s="374"/>
      <c r="G481" s="112" t="s">
        <v>39</v>
      </c>
      <c r="H481" s="242">
        <v>20</v>
      </c>
      <c r="I481" s="242">
        <v>20</v>
      </c>
      <c r="J481" s="242">
        <v>10</v>
      </c>
      <c r="K481" s="242">
        <v>8</v>
      </c>
      <c r="L481" s="242">
        <v>8</v>
      </c>
      <c r="M481" s="242">
        <v>8</v>
      </c>
      <c r="N481" s="242">
        <v>7</v>
      </c>
      <c r="O481" s="247">
        <v>8</v>
      </c>
      <c r="P481" s="247">
        <v>8</v>
      </c>
      <c r="Q481" s="247">
        <v>10</v>
      </c>
      <c r="R481" s="247">
        <v>10</v>
      </c>
      <c r="S481" s="247">
        <v>12</v>
      </c>
      <c r="T481" s="245">
        <f t="shared" si="40"/>
        <v>129</v>
      </c>
      <c r="U481" s="375"/>
    </row>
    <row r="482" spans="1:21" ht="30" customHeight="1" x14ac:dyDescent="0.25">
      <c r="A482" s="52"/>
      <c r="B482" s="704"/>
      <c r="C482" s="373" t="s">
        <v>377</v>
      </c>
      <c r="D482" s="373"/>
      <c r="E482" s="373"/>
      <c r="F482" s="374" t="s">
        <v>30</v>
      </c>
      <c r="G482" s="111" t="s">
        <v>38</v>
      </c>
      <c r="H482" s="240">
        <v>20</v>
      </c>
      <c r="I482" s="240">
        <v>20</v>
      </c>
      <c r="J482" s="240">
        <v>20</v>
      </c>
      <c r="K482" s="240">
        <v>8</v>
      </c>
      <c r="L482" s="240">
        <v>8</v>
      </c>
      <c r="M482" s="240">
        <v>8</v>
      </c>
      <c r="N482" s="240">
        <v>10</v>
      </c>
      <c r="O482" s="240">
        <v>12</v>
      </c>
      <c r="P482" s="240">
        <v>15</v>
      </c>
      <c r="Q482" s="240">
        <v>15</v>
      </c>
      <c r="R482" s="240">
        <v>17</v>
      </c>
      <c r="S482" s="240">
        <v>20</v>
      </c>
      <c r="T482" s="241">
        <f t="shared" si="40"/>
        <v>173</v>
      </c>
      <c r="U482" s="375">
        <f t="shared" ref="U482" si="46">T483/T482</f>
        <v>0.65317919075144504</v>
      </c>
    </row>
    <row r="483" spans="1:21" ht="30" customHeight="1" x14ac:dyDescent="0.25">
      <c r="A483" s="52"/>
      <c r="B483" s="704"/>
      <c r="C483" s="373"/>
      <c r="D483" s="373"/>
      <c r="E483" s="373"/>
      <c r="F483" s="374"/>
      <c r="G483" s="112" t="s">
        <v>39</v>
      </c>
      <c r="H483" s="242">
        <v>17</v>
      </c>
      <c r="I483" s="242">
        <v>18</v>
      </c>
      <c r="J483" s="242">
        <v>9</v>
      </c>
      <c r="K483" s="242">
        <v>6</v>
      </c>
      <c r="L483" s="242">
        <v>6</v>
      </c>
      <c r="M483" s="242">
        <v>6</v>
      </c>
      <c r="N483" s="242">
        <v>7</v>
      </c>
      <c r="O483" s="247">
        <v>7</v>
      </c>
      <c r="P483" s="247">
        <v>5</v>
      </c>
      <c r="Q483" s="247">
        <v>10</v>
      </c>
      <c r="R483" s="247">
        <v>10</v>
      </c>
      <c r="S483" s="247">
        <v>12</v>
      </c>
      <c r="T483" s="245">
        <f t="shared" si="40"/>
        <v>113</v>
      </c>
      <c r="U483" s="375"/>
    </row>
    <row r="484" spans="1:21" ht="20.100000000000001" customHeight="1" x14ac:dyDescent="0.25">
      <c r="A484" s="52"/>
      <c r="B484" s="704"/>
      <c r="C484" s="373" t="s">
        <v>42</v>
      </c>
      <c r="D484" s="373"/>
      <c r="E484" s="373"/>
      <c r="F484" s="374" t="s">
        <v>30</v>
      </c>
      <c r="G484" s="111" t="s">
        <v>38</v>
      </c>
      <c r="H484" s="240">
        <v>15</v>
      </c>
      <c r="I484" s="240">
        <v>15</v>
      </c>
      <c r="J484" s="240">
        <v>15</v>
      </c>
      <c r="K484" s="240">
        <v>5</v>
      </c>
      <c r="L484" s="240">
        <v>5</v>
      </c>
      <c r="M484" s="240">
        <v>5</v>
      </c>
      <c r="N484" s="240">
        <v>7</v>
      </c>
      <c r="O484" s="240">
        <v>7</v>
      </c>
      <c r="P484" s="240">
        <v>10</v>
      </c>
      <c r="Q484" s="240">
        <v>10</v>
      </c>
      <c r="R484" s="240">
        <v>12</v>
      </c>
      <c r="S484" s="240">
        <v>15</v>
      </c>
      <c r="T484" s="241">
        <f t="shared" si="40"/>
        <v>121</v>
      </c>
      <c r="U484" s="375">
        <f t="shared" ref="U484" si="47">T485/T484</f>
        <v>0.80991735537190079</v>
      </c>
    </row>
    <row r="485" spans="1:21" ht="24.75" customHeight="1" x14ac:dyDescent="0.25">
      <c r="A485" s="52"/>
      <c r="B485" s="704"/>
      <c r="C485" s="373"/>
      <c r="D485" s="373"/>
      <c r="E485" s="373"/>
      <c r="F485" s="374"/>
      <c r="G485" s="112" t="s">
        <v>39</v>
      </c>
      <c r="H485" s="242">
        <v>15</v>
      </c>
      <c r="I485" s="242">
        <v>15</v>
      </c>
      <c r="J485" s="242">
        <v>6</v>
      </c>
      <c r="K485" s="242">
        <v>3</v>
      </c>
      <c r="L485" s="242">
        <v>3</v>
      </c>
      <c r="M485" s="242">
        <v>3</v>
      </c>
      <c r="N485" s="242">
        <v>8</v>
      </c>
      <c r="O485" s="247">
        <v>3</v>
      </c>
      <c r="P485" s="247">
        <v>5</v>
      </c>
      <c r="Q485" s="247">
        <v>10</v>
      </c>
      <c r="R485" s="247">
        <v>12</v>
      </c>
      <c r="S485" s="247">
        <v>15</v>
      </c>
      <c r="T485" s="245">
        <f t="shared" si="40"/>
        <v>98</v>
      </c>
      <c r="U485" s="375"/>
    </row>
    <row r="486" spans="1:21" ht="20.100000000000001" customHeight="1" x14ac:dyDescent="0.25">
      <c r="A486" s="52"/>
      <c r="B486" s="704"/>
      <c r="C486" s="373" t="s">
        <v>190</v>
      </c>
      <c r="D486" s="373"/>
      <c r="E486" s="373"/>
      <c r="F486" s="374" t="s">
        <v>30</v>
      </c>
      <c r="G486" s="111" t="s">
        <v>38</v>
      </c>
      <c r="H486" s="240">
        <v>2</v>
      </c>
      <c r="I486" s="240">
        <v>2</v>
      </c>
      <c r="J486" s="240">
        <v>2</v>
      </c>
      <c r="K486" s="240">
        <v>1</v>
      </c>
      <c r="L486" s="240">
        <v>1</v>
      </c>
      <c r="M486" s="240">
        <v>1</v>
      </c>
      <c r="N486" s="240">
        <v>1</v>
      </c>
      <c r="O486" s="240">
        <v>2</v>
      </c>
      <c r="P486" s="240">
        <v>2</v>
      </c>
      <c r="Q486" s="240">
        <v>2</v>
      </c>
      <c r="R486" s="240">
        <v>2</v>
      </c>
      <c r="S486" s="240">
        <v>2</v>
      </c>
      <c r="T486" s="241">
        <f t="shared" si="40"/>
        <v>20</v>
      </c>
      <c r="U486" s="375">
        <f t="shared" ref="U486" si="48">T487/T486</f>
        <v>1</v>
      </c>
    </row>
    <row r="487" spans="1:21" ht="20.100000000000001" customHeight="1" x14ac:dyDescent="0.25">
      <c r="A487" s="52"/>
      <c r="B487" s="704"/>
      <c r="C487" s="373"/>
      <c r="D487" s="373"/>
      <c r="E487" s="373"/>
      <c r="F487" s="374"/>
      <c r="G487" s="112" t="s">
        <v>39</v>
      </c>
      <c r="H487" s="242">
        <v>2</v>
      </c>
      <c r="I487" s="242">
        <v>2</v>
      </c>
      <c r="J487" s="242">
        <v>2</v>
      </c>
      <c r="K487" s="242">
        <v>1</v>
      </c>
      <c r="L487" s="242">
        <v>1</v>
      </c>
      <c r="M487" s="242">
        <v>1</v>
      </c>
      <c r="N487" s="242">
        <v>1</v>
      </c>
      <c r="O487" s="247">
        <v>2</v>
      </c>
      <c r="P487" s="247">
        <v>2</v>
      </c>
      <c r="Q487" s="247">
        <v>2</v>
      </c>
      <c r="R487" s="247">
        <v>2</v>
      </c>
      <c r="S487" s="247">
        <v>2</v>
      </c>
      <c r="T487" s="245">
        <f t="shared" si="40"/>
        <v>20</v>
      </c>
      <c r="U487" s="375"/>
    </row>
    <row r="488" spans="1:21" ht="39.75" customHeight="1" x14ac:dyDescent="0.25">
      <c r="A488" s="52"/>
      <c r="B488" s="704"/>
      <c r="C488" s="373" t="s">
        <v>191</v>
      </c>
      <c r="D488" s="373"/>
      <c r="E488" s="373"/>
      <c r="F488" s="374" t="s">
        <v>43</v>
      </c>
      <c r="G488" s="111" t="s">
        <v>38</v>
      </c>
      <c r="H488" s="240">
        <v>31</v>
      </c>
      <c r="I488" s="240">
        <v>29</v>
      </c>
      <c r="J488" s="240">
        <v>31</v>
      </c>
      <c r="K488" s="240">
        <v>15</v>
      </c>
      <c r="L488" s="240">
        <v>15</v>
      </c>
      <c r="M488" s="240">
        <v>15</v>
      </c>
      <c r="N488" s="240">
        <v>31</v>
      </c>
      <c r="O488" s="240">
        <v>31</v>
      </c>
      <c r="P488" s="240">
        <v>30</v>
      </c>
      <c r="Q488" s="240">
        <v>31</v>
      </c>
      <c r="R488" s="240">
        <v>30</v>
      </c>
      <c r="S488" s="240">
        <v>31</v>
      </c>
      <c r="T488" s="241">
        <f>SUM(H488:S488)</f>
        <v>320</v>
      </c>
      <c r="U488" s="375">
        <f t="shared" ref="U488" si="49">T489/T488</f>
        <v>0.953125</v>
      </c>
    </row>
    <row r="489" spans="1:21" ht="39.75" customHeight="1" x14ac:dyDescent="0.25">
      <c r="A489" s="52"/>
      <c r="B489" s="704"/>
      <c r="C489" s="373"/>
      <c r="D489" s="373"/>
      <c r="E489" s="373"/>
      <c r="F489" s="374"/>
      <c r="G489" s="112" t="s">
        <v>39</v>
      </c>
      <c r="H489" s="242">
        <v>31</v>
      </c>
      <c r="I489" s="242">
        <v>29</v>
      </c>
      <c r="J489" s="242">
        <v>31</v>
      </c>
      <c r="K489" s="242">
        <v>15</v>
      </c>
      <c r="L489" s="242">
        <v>15</v>
      </c>
      <c r="M489" s="242">
        <v>15</v>
      </c>
      <c r="N489" s="242">
        <v>16</v>
      </c>
      <c r="O489" s="121">
        <v>31</v>
      </c>
      <c r="P489" s="121">
        <v>30</v>
      </c>
      <c r="Q489" s="121">
        <v>31</v>
      </c>
      <c r="R489" s="121">
        <v>30</v>
      </c>
      <c r="S489" s="121">
        <v>31</v>
      </c>
      <c r="T489" s="245">
        <f t="shared" ref="T489:T490" si="50">SUM(H489:S489)</f>
        <v>305</v>
      </c>
      <c r="U489" s="375"/>
    </row>
    <row r="490" spans="1:21" ht="20.100000000000001" customHeight="1" x14ac:dyDescent="0.25">
      <c r="A490" s="52"/>
      <c r="B490" s="704"/>
      <c r="C490" s="376" t="s">
        <v>45</v>
      </c>
      <c r="D490" s="376"/>
      <c r="E490" s="376"/>
      <c r="F490" s="377" t="s">
        <v>1</v>
      </c>
      <c r="G490" s="113" t="s">
        <v>38</v>
      </c>
      <c r="H490" s="248">
        <v>1</v>
      </c>
      <c r="I490" s="248">
        <v>1</v>
      </c>
      <c r="J490" s="248">
        <v>1</v>
      </c>
      <c r="K490" s="248">
        <v>1</v>
      </c>
      <c r="L490" s="248">
        <v>1</v>
      </c>
      <c r="M490" s="248">
        <v>1</v>
      </c>
      <c r="N490" s="248">
        <v>1</v>
      </c>
      <c r="O490" s="248">
        <v>1</v>
      </c>
      <c r="P490" s="248">
        <v>1</v>
      </c>
      <c r="Q490" s="248">
        <v>1</v>
      </c>
      <c r="R490" s="248">
        <v>1</v>
      </c>
      <c r="S490" s="248">
        <v>1</v>
      </c>
      <c r="T490" s="241">
        <f t="shared" si="50"/>
        <v>12</v>
      </c>
      <c r="U490" s="375">
        <f t="shared" ref="U490" si="51">T491/T490</f>
        <v>0.5</v>
      </c>
    </row>
    <row r="491" spans="1:21" ht="20.100000000000001" customHeight="1" x14ac:dyDescent="0.25">
      <c r="A491" s="52"/>
      <c r="B491" s="704"/>
      <c r="C491" s="376"/>
      <c r="D491" s="376"/>
      <c r="E491" s="376"/>
      <c r="F491" s="377"/>
      <c r="G491" s="76" t="s">
        <v>39</v>
      </c>
      <c r="H491" s="249">
        <v>4</v>
      </c>
      <c r="I491" s="249">
        <v>1</v>
      </c>
      <c r="J491" s="249">
        <v>1</v>
      </c>
      <c r="K491" s="249">
        <v>0</v>
      </c>
      <c r="L491" s="249">
        <v>0</v>
      </c>
      <c r="M491" s="249">
        <v>0</v>
      </c>
      <c r="N491" s="249">
        <v>0</v>
      </c>
      <c r="O491" s="249">
        <v>0</v>
      </c>
      <c r="P491" s="249">
        <v>0</v>
      </c>
      <c r="Q491" s="250">
        <v>0</v>
      </c>
      <c r="R491" s="250">
        <v>0</v>
      </c>
      <c r="S491" s="250">
        <v>0</v>
      </c>
      <c r="T491" s="245">
        <f>SUM(H491:S491)</f>
        <v>6</v>
      </c>
      <c r="U491" s="375"/>
    </row>
    <row r="492" spans="1:21" s="32" customFormat="1" ht="15" customHeight="1" x14ac:dyDescent="0.2">
      <c r="A492" s="93"/>
      <c r="B492" s="624" t="s">
        <v>47</v>
      </c>
      <c r="C492" s="624"/>
      <c r="D492" s="624"/>
      <c r="E492" s="625" t="s">
        <v>31</v>
      </c>
      <c r="F492" s="625"/>
      <c r="G492" s="625"/>
      <c r="H492" s="625"/>
      <c r="I492" s="625"/>
      <c r="J492" s="625"/>
      <c r="K492" s="625"/>
      <c r="L492" s="625"/>
      <c r="M492" s="625"/>
      <c r="N492" s="625"/>
      <c r="O492" s="625"/>
      <c r="P492" s="625"/>
      <c r="Q492" s="625"/>
      <c r="R492" s="625"/>
      <c r="S492" s="625"/>
      <c r="T492" s="625"/>
      <c r="U492" s="625"/>
    </row>
    <row r="493" spans="1:21" s="32" customFormat="1" ht="15" customHeight="1" x14ac:dyDescent="0.2">
      <c r="A493" s="93"/>
      <c r="B493" s="617" t="s">
        <v>96</v>
      </c>
      <c r="C493" s="617"/>
      <c r="D493" s="617"/>
      <c r="E493" s="626" t="s">
        <v>97</v>
      </c>
      <c r="F493" s="626"/>
      <c r="G493" s="626"/>
      <c r="H493" s="626"/>
      <c r="I493" s="626"/>
      <c r="J493" s="626"/>
      <c r="K493" s="626"/>
      <c r="L493" s="626"/>
      <c r="M493" s="626"/>
      <c r="N493" s="626"/>
      <c r="O493" s="626"/>
      <c r="P493" s="626"/>
      <c r="Q493" s="626"/>
      <c r="R493" s="626"/>
      <c r="S493" s="626"/>
      <c r="T493" s="626"/>
      <c r="U493" s="626"/>
    </row>
    <row r="494" spans="1:21" s="32" customFormat="1" ht="15" customHeight="1" x14ac:dyDescent="0.2">
      <c r="A494" s="93"/>
      <c r="B494" s="282" t="s">
        <v>242</v>
      </c>
      <c r="C494" s="282"/>
      <c r="D494" s="282"/>
      <c r="E494" s="627">
        <v>17319664.719999999</v>
      </c>
      <c r="F494" s="627"/>
      <c r="G494" s="627"/>
      <c r="H494" s="627"/>
      <c r="I494" s="627"/>
      <c r="J494" s="627"/>
      <c r="K494" s="627"/>
      <c r="L494" s="627"/>
      <c r="M494" s="627"/>
      <c r="N494" s="627"/>
      <c r="O494" s="627"/>
      <c r="P494" s="627"/>
      <c r="Q494" s="627"/>
      <c r="R494" s="627"/>
      <c r="S494" s="627"/>
      <c r="T494" s="627"/>
      <c r="U494" s="627"/>
    </row>
    <row r="495" spans="1:21" s="32" customFormat="1" ht="15" customHeight="1" x14ac:dyDescent="0.2">
      <c r="A495" s="93"/>
      <c r="B495" s="282" t="s">
        <v>243</v>
      </c>
      <c r="C495" s="282"/>
      <c r="D495" s="282"/>
      <c r="E495" s="627">
        <v>12951567.27</v>
      </c>
      <c r="F495" s="627"/>
      <c r="G495" s="627"/>
      <c r="H495" s="627"/>
      <c r="I495" s="627"/>
      <c r="J495" s="627"/>
      <c r="K495" s="627"/>
      <c r="L495" s="627"/>
      <c r="M495" s="627"/>
      <c r="N495" s="627"/>
      <c r="O495" s="627"/>
      <c r="P495" s="627"/>
      <c r="Q495" s="627"/>
      <c r="R495" s="627"/>
      <c r="S495" s="627"/>
      <c r="T495" s="627"/>
      <c r="U495" s="627"/>
    </row>
    <row r="496" spans="1:21" s="32" customFormat="1" ht="8.25" customHeight="1" x14ac:dyDescent="0.2">
      <c r="A496" s="93"/>
      <c r="B496" s="622"/>
      <c r="C496" s="622"/>
      <c r="D496" s="622"/>
      <c r="E496" s="622"/>
      <c r="F496" s="622"/>
      <c r="G496" s="622"/>
      <c r="H496" s="622"/>
      <c r="I496" s="622"/>
      <c r="J496" s="622"/>
      <c r="K496" s="622"/>
      <c r="L496" s="622"/>
      <c r="M496" s="622"/>
      <c r="N496" s="622"/>
      <c r="O496" s="622"/>
      <c r="P496" s="622"/>
      <c r="Q496" s="622"/>
      <c r="R496" s="622"/>
      <c r="S496" s="622"/>
      <c r="T496" s="622"/>
      <c r="U496" s="622"/>
    </row>
    <row r="497" spans="1:21" s="32" customFormat="1" ht="18" x14ac:dyDescent="0.2">
      <c r="A497" s="93"/>
      <c r="B497" s="612" t="s">
        <v>20</v>
      </c>
      <c r="C497" s="612"/>
      <c r="D497" s="612"/>
      <c r="E497" s="612"/>
      <c r="F497" s="612"/>
      <c r="G497" s="612"/>
      <c r="H497" s="612"/>
      <c r="I497" s="612"/>
      <c r="J497" s="612"/>
      <c r="K497" s="612"/>
      <c r="L497" s="612"/>
      <c r="M497" s="612"/>
      <c r="N497" s="612"/>
      <c r="O497" s="612"/>
      <c r="P497" s="612"/>
      <c r="Q497" s="612"/>
      <c r="R497" s="612"/>
      <c r="S497" s="612"/>
      <c r="T497" s="612"/>
      <c r="U497" s="612"/>
    </row>
    <row r="498" spans="1:21" s="32" customFormat="1" ht="15.75" x14ac:dyDescent="0.2">
      <c r="A498" s="93"/>
      <c r="B498" s="617" t="s">
        <v>19</v>
      </c>
      <c r="C498" s="617"/>
      <c r="D498" s="617"/>
      <c r="E498" s="618" t="s">
        <v>27</v>
      </c>
      <c r="F498" s="618"/>
      <c r="G498" s="618"/>
      <c r="H498" s="618"/>
      <c r="I498" s="618"/>
      <c r="J498" s="618"/>
      <c r="K498" s="618"/>
      <c r="L498" s="618"/>
      <c r="M498" s="618"/>
      <c r="N498" s="618"/>
      <c r="O498" s="618"/>
      <c r="P498" s="618"/>
      <c r="Q498" s="618"/>
      <c r="R498" s="618"/>
      <c r="S498" s="618"/>
      <c r="T498" s="618"/>
      <c r="U498" s="618"/>
    </row>
    <row r="499" spans="1:21" s="32" customFormat="1" ht="15.75" x14ac:dyDescent="0.2">
      <c r="A499" s="93"/>
      <c r="B499" s="617" t="s">
        <v>18</v>
      </c>
      <c r="C499" s="617"/>
      <c r="D499" s="617"/>
      <c r="E499" s="618" t="s">
        <v>26</v>
      </c>
      <c r="F499" s="618"/>
      <c r="G499" s="618"/>
      <c r="H499" s="618"/>
      <c r="I499" s="618"/>
      <c r="J499" s="618"/>
      <c r="K499" s="618"/>
      <c r="L499" s="618"/>
      <c r="M499" s="618"/>
      <c r="N499" s="618"/>
      <c r="O499" s="618"/>
      <c r="P499" s="618"/>
      <c r="Q499" s="618"/>
      <c r="R499" s="618"/>
      <c r="S499" s="618"/>
      <c r="T499" s="618"/>
      <c r="U499" s="618"/>
    </row>
    <row r="500" spans="1:21" s="32" customFormat="1" ht="15.75" x14ac:dyDescent="0.2">
      <c r="A500" s="93"/>
      <c r="B500" s="617" t="s">
        <v>17</v>
      </c>
      <c r="C500" s="617"/>
      <c r="D500" s="617"/>
      <c r="E500" s="618" t="s">
        <v>25</v>
      </c>
      <c r="F500" s="618"/>
      <c r="G500" s="618"/>
      <c r="H500" s="618"/>
      <c r="I500" s="618"/>
      <c r="J500" s="618"/>
      <c r="K500" s="618"/>
      <c r="L500" s="618"/>
      <c r="M500" s="618"/>
      <c r="N500" s="618"/>
      <c r="O500" s="618"/>
      <c r="P500" s="618"/>
      <c r="Q500" s="618"/>
      <c r="R500" s="618"/>
      <c r="S500" s="618"/>
      <c r="T500" s="618"/>
      <c r="U500" s="618"/>
    </row>
    <row r="501" spans="1:21" s="32" customFormat="1" ht="15.75" x14ac:dyDescent="0.2">
      <c r="A501" s="93"/>
      <c r="B501" s="617" t="s">
        <v>16</v>
      </c>
      <c r="C501" s="617"/>
      <c r="D501" s="617"/>
      <c r="E501" s="619" t="s">
        <v>24</v>
      </c>
      <c r="F501" s="620"/>
      <c r="G501" s="620"/>
      <c r="H501" s="620"/>
      <c r="I501" s="620"/>
      <c r="J501" s="620"/>
      <c r="K501" s="620"/>
      <c r="L501" s="620"/>
      <c r="M501" s="620"/>
      <c r="N501" s="620"/>
      <c r="O501" s="620"/>
      <c r="P501" s="620"/>
      <c r="Q501" s="620"/>
      <c r="R501" s="620"/>
      <c r="S501" s="620"/>
      <c r="T501" s="620"/>
      <c r="U501" s="621"/>
    </row>
    <row r="502" spans="1:21" s="32" customFormat="1" ht="9" customHeight="1" x14ac:dyDescent="0.2">
      <c r="A502" s="93"/>
      <c r="B502" s="622"/>
      <c r="C502" s="622"/>
      <c r="D502" s="622"/>
      <c r="E502" s="622"/>
      <c r="F502" s="622"/>
      <c r="G502" s="622"/>
      <c r="H502" s="622"/>
      <c r="I502" s="622"/>
      <c r="J502" s="622"/>
      <c r="K502" s="622"/>
      <c r="L502" s="622"/>
      <c r="M502" s="622"/>
      <c r="N502" s="622"/>
      <c r="O502" s="622"/>
      <c r="P502" s="622"/>
      <c r="Q502" s="622"/>
      <c r="R502" s="622"/>
      <c r="S502" s="622"/>
      <c r="T502" s="622"/>
      <c r="U502" s="622"/>
    </row>
    <row r="503" spans="1:21" s="32" customFormat="1" ht="18" x14ac:dyDescent="0.2">
      <c r="A503" s="93"/>
      <c r="B503" s="612" t="s">
        <v>55</v>
      </c>
      <c r="C503" s="612"/>
      <c r="D503" s="612"/>
      <c r="E503" s="612"/>
      <c r="F503" s="612"/>
      <c r="G503" s="612"/>
      <c r="H503" s="612"/>
      <c r="I503" s="612"/>
      <c r="J503" s="612"/>
      <c r="K503" s="612"/>
      <c r="L503" s="612"/>
      <c r="M503" s="612"/>
      <c r="N503" s="612"/>
      <c r="O503" s="612"/>
      <c r="P503" s="612"/>
      <c r="Q503" s="612"/>
      <c r="R503" s="612"/>
      <c r="S503" s="612"/>
      <c r="T503" s="612"/>
      <c r="U503" s="612"/>
    </row>
    <row r="504" spans="1:21" s="32" customFormat="1" x14ac:dyDescent="0.2">
      <c r="A504" s="93"/>
      <c r="B504" s="623" t="s">
        <v>98</v>
      </c>
      <c r="C504" s="623"/>
      <c r="D504" s="623"/>
      <c r="E504" s="623"/>
      <c r="F504" s="623"/>
      <c r="G504" s="623"/>
      <c r="H504" s="623"/>
      <c r="I504" s="623"/>
      <c r="J504" s="623"/>
      <c r="K504" s="623"/>
      <c r="L504" s="623"/>
      <c r="M504" s="623"/>
      <c r="N504" s="623"/>
      <c r="O504" s="623"/>
      <c r="P504" s="623"/>
      <c r="Q504" s="623"/>
      <c r="R504" s="623"/>
      <c r="S504" s="623"/>
      <c r="T504" s="623"/>
      <c r="U504" s="623"/>
    </row>
    <row r="505" spans="1:21" s="32" customFormat="1" ht="18" x14ac:dyDescent="0.2">
      <c r="A505" s="93"/>
      <c r="B505" s="612" t="s">
        <v>57</v>
      </c>
      <c r="C505" s="612"/>
      <c r="D505" s="612"/>
      <c r="E505" s="612"/>
      <c r="F505" s="612"/>
      <c r="G505" s="612"/>
      <c r="H505" s="612"/>
      <c r="I505" s="612"/>
      <c r="J505" s="612"/>
      <c r="K505" s="612"/>
      <c r="L505" s="612"/>
      <c r="M505" s="612"/>
      <c r="N505" s="612"/>
      <c r="O505" s="612"/>
      <c r="P505" s="612"/>
      <c r="Q505" s="612"/>
      <c r="R505" s="612"/>
      <c r="S505" s="612"/>
      <c r="T505" s="612"/>
      <c r="U505" s="612"/>
    </row>
    <row r="506" spans="1:21" s="32" customFormat="1" ht="15" customHeight="1" x14ac:dyDescent="0.2">
      <c r="A506" s="93"/>
      <c r="B506" s="613" t="s">
        <v>337</v>
      </c>
      <c r="C506" s="613"/>
      <c r="D506" s="613"/>
      <c r="E506" s="613"/>
      <c r="F506" s="613"/>
      <c r="G506" s="613"/>
      <c r="H506" s="613"/>
      <c r="I506" s="613"/>
      <c r="J506" s="613"/>
      <c r="K506" s="613"/>
      <c r="L506" s="613"/>
      <c r="M506" s="613"/>
      <c r="N506" s="613"/>
      <c r="O506" s="613"/>
      <c r="P506" s="613"/>
      <c r="Q506" s="613"/>
      <c r="R506" s="613"/>
      <c r="S506" s="613"/>
      <c r="T506" s="613"/>
      <c r="U506" s="613"/>
    </row>
    <row r="507" spans="1:21" s="32" customFormat="1" ht="90" customHeight="1" x14ac:dyDescent="0.2">
      <c r="A507" s="93"/>
      <c r="B507" s="614" t="s">
        <v>58</v>
      </c>
      <c r="C507" s="614"/>
      <c r="D507" s="614"/>
      <c r="E507" s="615" t="s">
        <v>338</v>
      </c>
      <c r="F507" s="615"/>
      <c r="G507" s="615"/>
      <c r="H507" s="615"/>
      <c r="I507" s="615"/>
      <c r="J507" s="615"/>
      <c r="K507" s="615"/>
      <c r="L507" s="615"/>
      <c r="M507" s="615"/>
      <c r="N507" s="615"/>
      <c r="O507" s="615"/>
      <c r="P507" s="615"/>
      <c r="Q507" s="615"/>
      <c r="R507" s="615"/>
      <c r="S507" s="615"/>
      <c r="T507" s="615"/>
      <c r="U507" s="615"/>
    </row>
    <row r="508" spans="1:21" s="32" customFormat="1" ht="6.75" customHeight="1" x14ac:dyDescent="0.2">
      <c r="A508" s="93"/>
      <c r="B508" s="616"/>
      <c r="C508" s="616"/>
      <c r="D508" s="616"/>
      <c r="E508" s="616"/>
      <c r="F508" s="616"/>
      <c r="G508" s="616"/>
      <c r="H508" s="616"/>
      <c r="I508" s="616"/>
      <c r="J508" s="616"/>
      <c r="K508" s="616"/>
      <c r="L508" s="616"/>
      <c r="M508" s="616"/>
      <c r="N508" s="616"/>
      <c r="O508" s="616"/>
      <c r="P508" s="616"/>
      <c r="Q508" s="616"/>
      <c r="R508" s="616"/>
      <c r="S508" s="616"/>
      <c r="T508" s="616"/>
      <c r="U508" s="616"/>
    </row>
    <row r="509" spans="1:21" s="32" customFormat="1" ht="15" customHeight="1" x14ac:dyDescent="0.25">
      <c r="A509" s="93"/>
      <c r="B509" s="603" t="s">
        <v>59</v>
      </c>
      <c r="C509" s="604"/>
      <c r="D509" s="604"/>
      <c r="E509" s="604"/>
      <c r="F509" s="604"/>
      <c r="G509" s="604"/>
      <c r="H509" s="604"/>
      <c r="I509" s="604"/>
      <c r="J509" s="604"/>
      <c r="K509" s="604"/>
      <c r="L509" s="604"/>
      <c r="M509" s="604"/>
      <c r="N509" s="604"/>
      <c r="O509" s="604"/>
      <c r="P509" s="604"/>
      <c r="Q509" s="604"/>
      <c r="R509" s="604"/>
      <c r="S509" s="604"/>
      <c r="T509" s="604"/>
      <c r="U509" s="605"/>
    </row>
    <row r="510" spans="1:21" s="32" customFormat="1" ht="33.75" customHeight="1" x14ac:dyDescent="0.2">
      <c r="A510" s="93"/>
      <c r="B510" s="600" t="s">
        <v>253</v>
      </c>
      <c r="C510" s="601"/>
      <c r="D510" s="601"/>
      <c r="E510" s="601"/>
      <c r="F510" s="601"/>
      <c r="G510" s="601"/>
      <c r="H510" s="601"/>
      <c r="I510" s="601"/>
      <c r="J510" s="601"/>
      <c r="K510" s="601"/>
      <c r="L510" s="601"/>
      <c r="M510" s="601"/>
      <c r="N510" s="601"/>
      <c r="O510" s="601"/>
      <c r="P510" s="601"/>
      <c r="Q510" s="601"/>
      <c r="R510" s="601"/>
      <c r="S510" s="601"/>
      <c r="T510" s="601"/>
      <c r="U510" s="602"/>
    </row>
    <row r="511" spans="1:21" s="32" customFormat="1" ht="39.75" customHeight="1" x14ac:dyDescent="0.2">
      <c r="A511" s="93"/>
      <c r="B511" s="99" t="s">
        <v>61</v>
      </c>
      <c r="C511" s="597" t="s">
        <v>62</v>
      </c>
      <c r="D511" s="598"/>
      <c r="E511" s="599"/>
      <c r="F511" s="99" t="s">
        <v>15</v>
      </c>
      <c r="G511" s="99" t="s">
        <v>63</v>
      </c>
      <c r="H511" s="597" t="s">
        <v>64</v>
      </c>
      <c r="I511" s="598"/>
      <c r="J511" s="598"/>
      <c r="K511" s="598"/>
      <c r="L511" s="598"/>
      <c r="M511" s="598"/>
      <c r="N511" s="599"/>
      <c r="O511" s="597" t="s">
        <v>65</v>
      </c>
      <c r="P511" s="598"/>
      <c r="Q511" s="598"/>
      <c r="R511" s="598"/>
      <c r="S511" s="599"/>
      <c r="T511" s="597" t="s">
        <v>66</v>
      </c>
      <c r="U511" s="599"/>
    </row>
    <row r="512" spans="1:21" s="32" customFormat="1" ht="101.25" customHeight="1" x14ac:dyDescent="0.2">
      <c r="A512" s="93"/>
      <c r="B512" s="94" t="s">
        <v>99</v>
      </c>
      <c r="C512" s="609" t="s">
        <v>258</v>
      </c>
      <c r="D512" s="610"/>
      <c r="E512" s="611"/>
      <c r="F512" s="94" t="s">
        <v>30</v>
      </c>
      <c r="G512" s="94" t="s">
        <v>2</v>
      </c>
      <c r="H512" s="584" t="s">
        <v>100</v>
      </c>
      <c r="I512" s="585"/>
      <c r="J512" s="585"/>
      <c r="K512" s="585"/>
      <c r="L512" s="585"/>
      <c r="M512" s="585"/>
      <c r="N512" s="586"/>
      <c r="O512" s="584" t="s">
        <v>101</v>
      </c>
      <c r="P512" s="585"/>
      <c r="Q512" s="585"/>
      <c r="R512" s="585"/>
      <c r="S512" s="586"/>
      <c r="T512" s="587">
        <v>0.8</v>
      </c>
      <c r="U512" s="588"/>
    </row>
    <row r="513" spans="1:23" s="32" customFormat="1" ht="18" customHeight="1" x14ac:dyDescent="0.25">
      <c r="A513" s="93"/>
      <c r="B513" s="603" t="s">
        <v>38</v>
      </c>
      <c r="C513" s="604"/>
      <c r="D513" s="604"/>
      <c r="E513" s="604"/>
      <c r="F513" s="604"/>
      <c r="G513" s="604"/>
      <c r="H513" s="604"/>
      <c r="I513" s="604"/>
      <c r="J513" s="604"/>
      <c r="K513" s="604"/>
      <c r="L513" s="604"/>
      <c r="M513" s="604"/>
      <c r="N513" s="604"/>
      <c r="O513" s="604"/>
      <c r="P513" s="604"/>
      <c r="Q513" s="604"/>
      <c r="R513" s="604"/>
      <c r="S513" s="604"/>
      <c r="T513" s="604"/>
      <c r="U513" s="605"/>
    </row>
    <row r="514" spans="1:23" s="32" customFormat="1" ht="36" customHeight="1" x14ac:dyDescent="0.2">
      <c r="A514" s="93"/>
      <c r="B514" s="100" t="s">
        <v>69</v>
      </c>
      <c r="C514" s="563" t="s">
        <v>70</v>
      </c>
      <c r="D514" s="564"/>
      <c r="E514" s="565"/>
      <c r="F514" s="100" t="s">
        <v>15</v>
      </c>
      <c r="G514" s="100" t="s">
        <v>38</v>
      </c>
      <c r="H514" s="100" t="s">
        <v>14</v>
      </c>
      <c r="I514" s="100" t="s">
        <v>13</v>
      </c>
      <c r="J514" s="100" t="s">
        <v>12</v>
      </c>
      <c r="K514" s="100" t="s">
        <v>11</v>
      </c>
      <c r="L514" s="100" t="s">
        <v>10</v>
      </c>
      <c r="M514" s="100" t="s">
        <v>9</v>
      </c>
      <c r="N514" s="101" t="s">
        <v>8</v>
      </c>
      <c r="O514" s="100" t="s">
        <v>7</v>
      </c>
      <c r="P514" s="100" t="s">
        <v>6</v>
      </c>
      <c r="Q514" s="100" t="s">
        <v>71</v>
      </c>
      <c r="R514" s="100" t="s">
        <v>4</v>
      </c>
      <c r="S514" s="100" t="s">
        <v>3</v>
      </c>
      <c r="T514" s="100" t="s">
        <v>72</v>
      </c>
      <c r="U514" s="100" t="s">
        <v>73</v>
      </c>
    </row>
    <row r="515" spans="1:23" s="32" customFormat="1" ht="24" customHeight="1" x14ac:dyDescent="0.2">
      <c r="A515" s="93"/>
      <c r="B515" s="95" t="s">
        <v>102</v>
      </c>
      <c r="C515" s="566" t="s">
        <v>103</v>
      </c>
      <c r="D515" s="567"/>
      <c r="E515" s="568"/>
      <c r="F515" s="95" t="s">
        <v>30</v>
      </c>
      <c r="G515" s="251">
        <v>34490</v>
      </c>
      <c r="H515" s="252">
        <v>3485</v>
      </c>
      <c r="I515" s="252">
        <v>3345</v>
      </c>
      <c r="J515" s="252">
        <v>3160</v>
      </c>
      <c r="K515" s="253">
        <v>2500</v>
      </c>
      <c r="L515" s="253">
        <v>2000</v>
      </c>
      <c r="M515" s="253">
        <v>3000</v>
      </c>
      <c r="N515" s="254">
        <v>3000</v>
      </c>
      <c r="O515" s="253">
        <v>3000</v>
      </c>
      <c r="P515" s="253">
        <v>3400</v>
      </c>
      <c r="Q515" s="253">
        <v>2800</v>
      </c>
      <c r="R515" s="253">
        <v>2800</v>
      </c>
      <c r="S515" s="253">
        <v>2000</v>
      </c>
      <c r="T515" s="252">
        <v>34490</v>
      </c>
      <c r="U515" s="558">
        <v>0.79677501328343381</v>
      </c>
      <c r="V515" s="33"/>
    </row>
    <row r="516" spans="1:23" s="32" customFormat="1" ht="24" customHeight="1" x14ac:dyDescent="0.2">
      <c r="A516" s="93"/>
      <c r="B516" s="95" t="s">
        <v>104</v>
      </c>
      <c r="C516" s="566" t="s">
        <v>105</v>
      </c>
      <c r="D516" s="567"/>
      <c r="E516" s="568"/>
      <c r="F516" s="95" t="s">
        <v>30</v>
      </c>
      <c r="G516" s="251">
        <v>43287</v>
      </c>
      <c r="H516" s="253">
        <v>3841</v>
      </c>
      <c r="I516" s="253">
        <v>3673</v>
      </c>
      <c r="J516" s="253">
        <v>3792</v>
      </c>
      <c r="K516" s="253">
        <v>2987</v>
      </c>
      <c r="L516" s="253">
        <v>3002</v>
      </c>
      <c r="M516" s="253">
        <v>4296</v>
      </c>
      <c r="N516" s="254">
        <v>3661</v>
      </c>
      <c r="O516" s="253">
        <v>4270</v>
      </c>
      <c r="P516" s="253">
        <v>4074</v>
      </c>
      <c r="Q516" s="253">
        <v>3342</v>
      </c>
      <c r="R516" s="253">
        <v>3378</v>
      </c>
      <c r="S516" s="253">
        <v>2971</v>
      </c>
      <c r="T516" s="252">
        <v>43287</v>
      </c>
      <c r="U516" s="559"/>
    </row>
    <row r="517" spans="1:23" s="32" customFormat="1" ht="15.75" customHeight="1" x14ac:dyDescent="0.2">
      <c r="A517" s="93"/>
      <c r="B517" s="560" t="s">
        <v>39</v>
      </c>
      <c r="C517" s="561"/>
      <c r="D517" s="561"/>
      <c r="E517" s="561"/>
      <c r="F517" s="561"/>
      <c r="G517" s="561"/>
      <c r="H517" s="561"/>
      <c r="I517" s="561"/>
      <c r="J517" s="561"/>
      <c r="K517" s="561"/>
      <c r="L517" s="561"/>
      <c r="M517" s="561"/>
      <c r="N517" s="561"/>
      <c r="O517" s="561"/>
      <c r="P517" s="561"/>
      <c r="Q517" s="561"/>
      <c r="R517" s="561"/>
      <c r="S517" s="561"/>
      <c r="T517" s="561"/>
      <c r="U517" s="562"/>
    </row>
    <row r="518" spans="1:23" s="32" customFormat="1" ht="28.5" customHeight="1" x14ac:dyDescent="0.2">
      <c r="A518" s="93"/>
      <c r="B518" s="100" t="s">
        <v>69</v>
      </c>
      <c r="C518" s="563" t="s">
        <v>70</v>
      </c>
      <c r="D518" s="564"/>
      <c r="E518" s="565"/>
      <c r="F518" s="100" t="s">
        <v>15</v>
      </c>
      <c r="G518" s="100" t="s">
        <v>39</v>
      </c>
      <c r="H518" s="100" t="s">
        <v>14</v>
      </c>
      <c r="I518" s="100" t="s">
        <v>13</v>
      </c>
      <c r="J518" s="100" t="s">
        <v>12</v>
      </c>
      <c r="K518" s="100" t="s">
        <v>11</v>
      </c>
      <c r="L518" s="100" t="s">
        <v>10</v>
      </c>
      <c r="M518" s="100" t="s">
        <v>9</v>
      </c>
      <c r="N518" s="101" t="s">
        <v>8</v>
      </c>
      <c r="O518" s="100" t="s">
        <v>7</v>
      </c>
      <c r="P518" s="100" t="s">
        <v>6</v>
      </c>
      <c r="Q518" s="100" t="s">
        <v>71</v>
      </c>
      <c r="R518" s="100" t="s">
        <v>4</v>
      </c>
      <c r="S518" s="100" t="s">
        <v>3</v>
      </c>
      <c r="T518" s="100" t="s">
        <v>72</v>
      </c>
      <c r="U518" s="100" t="s">
        <v>73</v>
      </c>
    </row>
    <row r="519" spans="1:23" s="32" customFormat="1" ht="21" customHeight="1" x14ac:dyDescent="0.2">
      <c r="A519" s="93"/>
      <c r="B519" s="95" t="s">
        <v>102</v>
      </c>
      <c r="C519" s="566" t="s">
        <v>103</v>
      </c>
      <c r="D519" s="567"/>
      <c r="E519" s="568"/>
      <c r="F519" s="95" t="s">
        <v>30</v>
      </c>
      <c r="G519" s="251">
        <v>42584</v>
      </c>
      <c r="H519" s="252">
        <v>3485</v>
      </c>
      <c r="I519" s="252">
        <v>3345</v>
      </c>
      <c r="J519" s="252">
        <v>3165</v>
      </c>
      <c r="K519" s="253">
        <v>2983</v>
      </c>
      <c r="L519" s="253">
        <v>3004</v>
      </c>
      <c r="M519" s="253">
        <v>4496</v>
      </c>
      <c r="N519" s="253">
        <v>4150</v>
      </c>
      <c r="O519" s="253">
        <v>3841</v>
      </c>
      <c r="P519" s="253">
        <v>4078</v>
      </c>
      <c r="Q519" s="253">
        <v>3740</v>
      </c>
      <c r="R519" s="253">
        <v>3304</v>
      </c>
      <c r="S519" s="253">
        <v>2993</v>
      </c>
      <c r="T519" s="252">
        <f>SUM(H519:S519)</f>
        <v>42584</v>
      </c>
      <c r="U519" s="558">
        <v>0.65</v>
      </c>
    </row>
    <row r="520" spans="1:23" s="32" customFormat="1" ht="21" customHeight="1" x14ac:dyDescent="0.2">
      <c r="A520" s="93"/>
      <c r="B520" s="95" t="s">
        <v>104</v>
      </c>
      <c r="C520" s="566" t="s">
        <v>105</v>
      </c>
      <c r="D520" s="567"/>
      <c r="E520" s="568"/>
      <c r="F520" s="95" t="s">
        <v>30</v>
      </c>
      <c r="G520" s="251">
        <v>64828</v>
      </c>
      <c r="H520" s="253">
        <v>3841</v>
      </c>
      <c r="I520" s="253">
        <v>3673</v>
      </c>
      <c r="J520" s="253">
        <v>3792</v>
      </c>
      <c r="K520" s="253">
        <v>2987</v>
      </c>
      <c r="L520" s="253">
        <v>3002</v>
      </c>
      <c r="M520" s="253">
        <v>4296</v>
      </c>
      <c r="N520" s="253">
        <v>3653</v>
      </c>
      <c r="O520" s="253">
        <v>4262</v>
      </c>
      <c r="P520" s="253">
        <v>4067</v>
      </c>
      <c r="Q520" s="253">
        <v>3334</v>
      </c>
      <c r="R520" s="253">
        <v>3367</v>
      </c>
      <c r="S520" s="253">
        <v>2963</v>
      </c>
      <c r="T520" s="252">
        <f>SUM(H520:S520)</f>
        <v>43237</v>
      </c>
      <c r="U520" s="559"/>
    </row>
    <row r="521" spans="1:23" s="32" customFormat="1" x14ac:dyDescent="0.2">
      <c r="A521" s="93"/>
      <c r="B521" s="606"/>
      <c r="C521" s="607"/>
      <c r="D521" s="607"/>
      <c r="E521" s="607"/>
      <c r="F521" s="607"/>
      <c r="G521" s="607"/>
      <c r="H521" s="607"/>
      <c r="I521" s="607"/>
      <c r="J521" s="607"/>
      <c r="K521" s="607"/>
      <c r="L521" s="607"/>
      <c r="M521" s="607"/>
      <c r="N521" s="607"/>
      <c r="O521" s="607"/>
      <c r="P521" s="607"/>
      <c r="Q521" s="607"/>
      <c r="R521" s="607"/>
      <c r="S521" s="607"/>
      <c r="T521" s="607"/>
      <c r="U521" s="608"/>
    </row>
    <row r="522" spans="1:23" s="32" customFormat="1" ht="18" x14ac:dyDescent="0.25">
      <c r="A522" s="93"/>
      <c r="B522" s="603" t="s">
        <v>78</v>
      </c>
      <c r="C522" s="604"/>
      <c r="D522" s="604"/>
      <c r="E522" s="604"/>
      <c r="F522" s="604"/>
      <c r="G522" s="604"/>
      <c r="H522" s="604"/>
      <c r="I522" s="604"/>
      <c r="J522" s="604"/>
      <c r="K522" s="604"/>
      <c r="L522" s="604"/>
      <c r="M522" s="604"/>
      <c r="N522" s="604"/>
      <c r="O522" s="604"/>
      <c r="P522" s="604"/>
      <c r="Q522" s="604"/>
      <c r="R522" s="604"/>
      <c r="S522" s="604"/>
      <c r="T522" s="604"/>
      <c r="U522" s="605"/>
    </row>
    <row r="523" spans="1:23" s="32" customFormat="1" ht="17.25" customHeight="1" x14ac:dyDescent="0.2">
      <c r="A523" s="93"/>
      <c r="B523" s="584" t="s">
        <v>251</v>
      </c>
      <c r="C523" s="585"/>
      <c r="D523" s="585"/>
      <c r="E523" s="585"/>
      <c r="F523" s="585"/>
      <c r="G523" s="585"/>
      <c r="H523" s="585"/>
      <c r="I523" s="585"/>
      <c r="J523" s="585"/>
      <c r="K523" s="585"/>
      <c r="L523" s="585"/>
      <c r="M523" s="585"/>
      <c r="N523" s="585"/>
      <c r="O523" s="585"/>
      <c r="P523" s="585"/>
      <c r="Q523" s="585"/>
      <c r="R523" s="585"/>
      <c r="S523" s="585"/>
      <c r="T523" s="585"/>
      <c r="U523" s="586"/>
    </row>
    <row r="524" spans="1:23" s="32" customFormat="1" ht="27.6" customHeight="1" x14ac:dyDescent="0.2">
      <c r="A524" s="93"/>
      <c r="B524" s="99" t="s">
        <v>61</v>
      </c>
      <c r="C524" s="597" t="s">
        <v>62</v>
      </c>
      <c r="D524" s="598"/>
      <c r="E524" s="599"/>
      <c r="F524" s="99" t="s">
        <v>15</v>
      </c>
      <c r="G524" s="99" t="s">
        <v>63</v>
      </c>
      <c r="H524" s="597" t="s">
        <v>64</v>
      </c>
      <c r="I524" s="598"/>
      <c r="J524" s="598"/>
      <c r="K524" s="598"/>
      <c r="L524" s="598"/>
      <c r="M524" s="598"/>
      <c r="N524" s="599"/>
      <c r="O524" s="597" t="s">
        <v>65</v>
      </c>
      <c r="P524" s="598"/>
      <c r="Q524" s="598"/>
      <c r="R524" s="598"/>
      <c r="S524" s="599"/>
      <c r="T524" s="597" t="s">
        <v>66</v>
      </c>
      <c r="U524" s="599"/>
    </row>
    <row r="525" spans="1:23" s="32" customFormat="1" ht="72" customHeight="1" x14ac:dyDescent="0.2">
      <c r="A525" s="93"/>
      <c r="B525" s="94" t="s">
        <v>293</v>
      </c>
      <c r="C525" s="600" t="s">
        <v>106</v>
      </c>
      <c r="D525" s="601"/>
      <c r="E525" s="602"/>
      <c r="F525" s="94" t="s">
        <v>107</v>
      </c>
      <c r="G525" s="94" t="s">
        <v>2</v>
      </c>
      <c r="H525" s="584" t="s">
        <v>100</v>
      </c>
      <c r="I525" s="585"/>
      <c r="J525" s="585"/>
      <c r="K525" s="585"/>
      <c r="L525" s="585"/>
      <c r="M525" s="585"/>
      <c r="N525" s="586"/>
      <c r="O525" s="584" t="s">
        <v>101</v>
      </c>
      <c r="P525" s="585"/>
      <c r="Q525" s="585"/>
      <c r="R525" s="585"/>
      <c r="S525" s="586"/>
      <c r="T525" s="587" t="s">
        <v>249</v>
      </c>
      <c r="U525" s="588"/>
    </row>
    <row r="526" spans="1:23" s="32" customFormat="1" ht="16.5" customHeight="1" x14ac:dyDescent="0.25">
      <c r="A526" s="93"/>
      <c r="B526" s="603" t="s">
        <v>38</v>
      </c>
      <c r="C526" s="604"/>
      <c r="D526" s="604"/>
      <c r="E526" s="604"/>
      <c r="F526" s="604"/>
      <c r="G526" s="604"/>
      <c r="H526" s="604"/>
      <c r="I526" s="604"/>
      <c r="J526" s="604"/>
      <c r="K526" s="604"/>
      <c r="L526" s="604"/>
      <c r="M526" s="604"/>
      <c r="N526" s="604"/>
      <c r="O526" s="604"/>
      <c r="P526" s="604"/>
      <c r="Q526" s="604"/>
      <c r="R526" s="604"/>
      <c r="S526" s="604"/>
      <c r="T526" s="604"/>
      <c r="U526" s="605"/>
    </row>
    <row r="527" spans="1:23" s="32" customFormat="1" ht="37.5" customHeight="1" x14ac:dyDescent="0.2">
      <c r="A527" s="93"/>
      <c r="B527" s="100" t="s">
        <v>69</v>
      </c>
      <c r="C527" s="563" t="s">
        <v>70</v>
      </c>
      <c r="D527" s="564"/>
      <c r="E527" s="565"/>
      <c r="F527" s="100" t="s">
        <v>15</v>
      </c>
      <c r="G527" s="100" t="s">
        <v>38</v>
      </c>
      <c r="H527" s="100" t="s">
        <v>14</v>
      </c>
      <c r="I527" s="100" t="s">
        <v>13</v>
      </c>
      <c r="J527" s="100" t="s">
        <v>12</v>
      </c>
      <c r="K527" s="100" t="s">
        <v>11</v>
      </c>
      <c r="L527" s="100" t="s">
        <v>10</v>
      </c>
      <c r="M527" s="100" t="s">
        <v>9</v>
      </c>
      <c r="N527" s="101" t="s">
        <v>8</v>
      </c>
      <c r="O527" s="100" t="s">
        <v>7</v>
      </c>
      <c r="P527" s="100" t="s">
        <v>6</v>
      </c>
      <c r="Q527" s="100" t="s">
        <v>71</v>
      </c>
      <c r="R527" s="100" t="s">
        <v>4</v>
      </c>
      <c r="S527" s="100" t="s">
        <v>3</v>
      </c>
      <c r="T527" s="100" t="s">
        <v>72</v>
      </c>
      <c r="U527" s="100" t="s">
        <v>73</v>
      </c>
    </row>
    <row r="528" spans="1:23" s="32" customFormat="1" ht="30" customHeight="1" x14ac:dyDescent="0.2">
      <c r="A528" s="93"/>
      <c r="B528" s="95" t="s">
        <v>294</v>
      </c>
      <c r="C528" s="566" t="s">
        <v>259</v>
      </c>
      <c r="D528" s="567"/>
      <c r="E528" s="568"/>
      <c r="F528" s="94" t="s">
        <v>107</v>
      </c>
      <c r="G528" s="251">
        <v>522</v>
      </c>
      <c r="H528" s="251">
        <v>120</v>
      </c>
      <c r="I528" s="251">
        <v>120</v>
      </c>
      <c r="J528" s="251">
        <v>120</v>
      </c>
      <c r="K528" s="251">
        <v>18</v>
      </c>
      <c r="L528" s="251">
        <v>18</v>
      </c>
      <c r="M528" s="251">
        <v>18</v>
      </c>
      <c r="N528" s="255">
        <v>18</v>
      </c>
      <c r="O528" s="251">
        <v>18</v>
      </c>
      <c r="P528" s="251">
        <v>18</v>
      </c>
      <c r="Q528" s="251">
        <v>18</v>
      </c>
      <c r="R528" s="251">
        <v>18</v>
      </c>
      <c r="S528" s="251">
        <v>18</v>
      </c>
      <c r="T528" s="251">
        <v>522</v>
      </c>
      <c r="U528" s="558">
        <v>0.77333333333333332</v>
      </c>
      <c r="W528" s="34"/>
    </row>
    <row r="529" spans="1:22" s="32" customFormat="1" ht="19.5" customHeight="1" x14ac:dyDescent="0.2">
      <c r="A529" s="93"/>
      <c r="B529" s="95" t="s">
        <v>295</v>
      </c>
      <c r="C529" s="566" t="s">
        <v>260</v>
      </c>
      <c r="D529" s="567"/>
      <c r="E529" s="568"/>
      <c r="F529" s="94" t="s">
        <v>107</v>
      </c>
      <c r="G529" s="251">
        <v>675</v>
      </c>
      <c r="H529" s="251">
        <v>150</v>
      </c>
      <c r="I529" s="251">
        <v>150</v>
      </c>
      <c r="J529" s="251">
        <v>150</v>
      </c>
      <c r="K529" s="251">
        <v>25</v>
      </c>
      <c r="L529" s="251">
        <v>25</v>
      </c>
      <c r="M529" s="251">
        <v>25</v>
      </c>
      <c r="N529" s="255">
        <v>25</v>
      </c>
      <c r="O529" s="251">
        <v>25</v>
      </c>
      <c r="P529" s="251">
        <v>25</v>
      </c>
      <c r="Q529" s="251">
        <v>25</v>
      </c>
      <c r="R529" s="251">
        <v>25</v>
      </c>
      <c r="S529" s="251">
        <v>25</v>
      </c>
      <c r="T529" s="251">
        <v>675</v>
      </c>
      <c r="U529" s="559"/>
    </row>
    <row r="530" spans="1:22" s="32" customFormat="1" ht="14.25" customHeight="1" x14ac:dyDescent="0.2">
      <c r="A530" s="93"/>
      <c r="B530" s="560" t="s">
        <v>39</v>
      </c>
      <c r="C530" s="561"/>
      <c r="D530" s="561"/>
      <c r="E530" s="561"/>
      <c r="F530" s="561"/>
      <c r="G530" s="561"/>
      <c r="H530" s="561"/>
      <c r="I530" s="561"/>
      <c r="J530" s="561"/>
      <c r="K530" s="561"/>
      <c r="L530" s="561"/>
      <c r="M530" s="561"/>
      <c r="N530" s="561"/>
      <c r="O530" s="561"/>
      <c r="P530" s="561"/>
      <c r="Q530" s="561"/>
      <c r="R530" s="561"/>
      <c r="S530" s="561"/>
      <c r="T530" s="561"/>
      <c r="U530" s="562"/>
    </row>
    <row r="531" spans="1:22" s="32" customFormat="1" ht="33" customHeight="1" x14ac:dyDescent="0.2">
      <c r="A531" s="93"/>
      <c r="B531" s="100" t="s">
        <v>69</v>
      </c>
      <c r="C531" s="563" t="s">
        <v>70</v>
      </c>
      <c r="D531" s="564"/>
      <c r="E531" s="565"/>
      <c r="F531" s="100" t="s">
        <v>15</v>
      </c>
      <c r="G531" s="100" t="s">
        <v>39</v>
      </c>
      <c r="H531" s="100" t="s">
        <v>14</v>
      </c>
      <c r="I531" s="100" t="s">
        <v>13</v>
      </c>
      <c r="J531" s="100" t="s">
        <v>12</v>
      </c>
      <c r="K531" s="100" t="s">
        <v>11</v>
      </c>
      <c r="L531" s="100" t="s">
        <v>10</v>
      </c>
      <c r="M531" s="100" t="s">
        <v>9</v>
      </c>
      <c r="N531" s="101" t="s">
        <v>8</v>
      </c>
      <c r="O531" s="100" t="s">
        <v>7</v>
      </c>
      <c r="P531" s="100" t="s">
        <v>6</v>
      </c>
      <c r="Q531" s="100" t="s">
        <v>71</v>
      </c>
      <c r="R531" s="100" t="s">
        <v>4</v>
      </c>
      <c r="S531" s="100" t="s">
        <v>3</v>
      </c>
      <c r="T531" s="100" t="s">
        <v>72</v>
      </c>
      <c r="U531" s="100" t="s">
        <v>73</v>
      </c>
    </row>
    <row r="532" spans="1:22" s="32" customFormat="1" ht="55.5" customHeight="1" x14ac:dyDescent="0.2">
      <c r="A532" s="93"/>
      <c r="B532" s="95" t="s">
        <v>294</v>
      </c>
      <c r="C532" s="566" t="s">
        <v>259</v>
      </c>
      <c r="D532" s="567"/>
      <c r="E532" s="568"/>
      <c r="F532" s="95" t="s">
        <v>107</v>
      </c>
      <c r="G532" s="251">
        <v>382</v>
      </c>
      <c r="H532" s="251">
        <v>65</v>
      </c>
      <c r="I532" s="251">
        <v>95</v>
      </c>
      <c r="J532" s="251">
        <v>150</v>
      </c>
      <c r="K532" s="251">
        <v>24</v>
      </c>
      <c r="L532" s="251">
        <v>24</v>
      </c>
      <c r="M532" s="251">
        <v>24</v>
      </c>
      <c r="N532" s="255">
        <v>24</v>
      </c>
      <c r="O532" s="251">
        <v>24</v>
      </c>
      <c r="P532" s="255">
        <v>24</v>
      </c>
      <c r="Q532" s="251">
        <v>24</v>
      </c>
      <c r="R532" s="255">
        <v>24</v>
      </c>
      <c r="S532" s="251">
        <v>24</v>
      </c>
      <c r="T532" s="251">
        <f>SUM(H532:S532)</f>
        <v>526</v>
      </c>
      <c r="U532" s="558">
        <f>T532/T533</f>
        <v>0.77925925925925921</v>
      </c>
    </row>
    <row r="533" spans="1:22" s="32" customFormat="1" ht="35.25" customHeight="1" x14ac:dyDescent="0.25">
      <c r="A533" s="93"/>
      <c r="B533" s="95" t="s">
        <v>295</v>
      </c>
      <c r="C533" s="566" t="s">
        <v>260</v>
      </c>
      <c r="D533" s="567"/>
      <c r="E533" s="568"/>
      <c r="F533" s="95" t="s">
        <v>107</v>
      </c>
      <c r="G533" s="251">
        <v>525</v>
      </c>
      <c r="H533" s="251">
        <v>150</v>
      </c>
      <c r="I533" s="251">
        <v>150</v>
      </c>
      <c r="J533" s="251">
        <v>150</v>
      </c>
      <c r="K533" s="251">
        <v>25</v>
      </c>
      <c r="L533" s="251">
        <v>25</v>
      </c>
      <c r="M533" s="251">
        <v>25</v>
      </c>
      <c r="N533" s="255">
        <v>25</v>
      </c>
      <c r="O533" s="251">
        <v>25</v>
      </c>
      <c r="P533" s="255">
        <v>25</v>
      </c>
      <c r="Q533" s="251">
        <v>25</v>
      </c>
      <c r="R533" s="255">
        <v>25</v>
      </c>
      <c r="S533" s="251">
        <v>25</v>
      </c>
      <c r="T533" s="251">
        <f>SUM(H533:S533)</f>
        <v>675</v>
      </c>
      <c r="U533" s="559"/>
      <c r="V533" s="35"/>
    </row>
    <row r="534" spans="1:22" s="32" customFormat="1" x14ac:dyDescent="0.2">
      <c r="A534" s="93"/>
      <c r="B534" s="569"/>
      <c r="C534" s="570"/>
      <c r="D534" s="570"/>
      <c r="E534" s="570"/>
      <c r="F534" s="570"/>
      <c r="G534" s="570"/>
      <c r="H534" s="570"/>
      <c r="I534" s="570"/>
      <c r="J534" s="570"/>
      <c r="K534" s="570"/>
      <c r="L534" s="570"/>
      <c r="M534" s="570"/>
      <c r="N534" s="570"/>
      <c r="O534" s="570"/>
      <c r="P534" s="570"/>
      <c r="Q534" s="570"/>
      <c r="R534" s="570"/>
      <c r="S534" s="570"/>
      <c r="T534" s="570"/>
      <c r="U534" s="571"/>
    </row>
    <row r="535" spans="1:22" s="32" customFormat="1" ht="15.75" x14ac:dyDescent="0.25">
      <c r="A535" s="93"/>
      <c r="B535" s="594" t="s">
        <v>86</v>
      </c>
      <c r="C535" s="595"/>
      <c r="D535" s="595"/>
      <c r="E535" s="595"/>
      <c r="F535" s="595"/>
      <c r="G535" s="595"/>
      <c r="H535" s="595"/>
      <c r="I535" s="595"/>
      <c r="J535" s="595"/>
      <c r="K535" s="595"/>
      <c r="L535" s="595"/>
      <c r="M535" s="595"/>
      <c r="N535" s="595"/>
      <c r="O535" s="595"/>
      <c r="P535" s="595"/>
      <c r="Q535" s="595"/>
      <c r="R535" s="595"/>
      <c r="S535" s="595"/>
      <c r="T535" s="595"/>
      <c r="U535" s="596"/>
    </row>
    <row r="536" spans="1:22" s="32" customFormat="1" ht="13.9" customHeight="1" x14ac:dyDescent="0.2">
      <c r="A536" s="93"/>
      <c r="B536" s="584" t="s">
        <v>252</v>
      </c>
      <c r="C536" s="585"/>
      <c r="D536" s="585"/>
      <c r="E536" s="585"/>
      <c r="F536" s="585"/>
      <c r="G536" s="585"/>
      <c r="H536" s="585"/>
      <c r="I536" s="585"/>
      <c r="J536" s="585"/>
      <c r="K536" s="585"/>
      <c r="L536" s="585"/>
      <c r="M536" s="585"/>
      <c r="N536" s="585"/>
      <c r="O536" s="585"/>
      <c r="P536" s="585"/>
      <c r="Q536" s="585"/>
      <c r="R536" s="585"/>
      <c r="S536" s="585"/>
      <c r="T536" s="585"/>
      <c r="U536" s="586"/>
    </row>
    <row r="537" spans="1:22" s="32" customFormat="1" ht="27.6" customHeight="1" x14ac:dyDescent="0.2">
      <c r="A537" s="93"/>
      <c r="B537" s="99" t="s">
        <v>61</v>
      </c>
      <c r="C537" s="597" t="s">
        <v>62</v>
      </c>
      <c r="D537" s="598"/>
      <c r="E537" s="599"/>
      <c r="F537" s="99" t="s">
        <v>15</v>
      </c>
      <c r="G537" s="99" t="s">
        <v>63</v>
      </c>
      <c r="H537" s="597" t="s">
        <v>64</v>
      </c>
      <c r="I537" s="598"/>
      <c r="J537" s="598"/>
      <c r="K537" s="598"/>
      <c r="L537" s="598"/>
      <c r="M537" s="598"/>
      <c r="N537" s="599"/>
      <c r="O537" s="597" t="s">
        <v>65</v>
      </c>
      <c r="P537" s="598"/>
      <c r="Q537" s="598"/>
      <c r="R537" s="598"/>
      <c r="S537" s="599"/>
      <c r="T537" s="597" t="s">
        <v>66</v>
      </c>
      <c r="U537" s="599"/>
    </row>
    <row r="538" spans="1:22" s="32" customFormat="1" ht="56.25" customHeight="1" x14ac:dyDescent="0.2">
      <c r="A538" s="93"/>
      <c r="B538" s="94" t="s">
        <v>296</v>
      </c>
      <c r="C538" s="584" t="s">
        <v>261</v>
      </c>
      <c r="D538" s="585"/>
      <c r="E538" s="586"/>
      <c r="F538" s="94" t="s">
        <v>30</v>
      </c>
      <c r="G538" s="94" t="s">
        <v>2</v>
      </c>
      <c r="H538" s="584" t="s">
        <v>100</v>
      </c>
      <c r="I538" s="585"/>
      <c r="J538" s="585"/>
      <c r="K538" s="585"/>
      <c r="L538" s="585"/>
      <c r="M538" s="585"/>
      <c r="N538" s="586"/>
      <c r="O538" s="584" t="s">
        <v>101</v>
      </c>
      <c r="P538" s="585"/>
      <c r="Q538" s="585"/>
      <c r="R538" s="585"/>
      <c r="S538" s="586"/>
      <c r="T538" s="587" t="s">
        <v>250</v>
      </c>
      <c r="U538" s="588"/>
    </row>
    <row r="539" spans="1:22" s="32" customFormat="1" ht="21.75" customHeight="1" x14ac:dyDescent="0.2">
      <c r="A539" s="93"/>
      <c r="B539" s="560" t="s">
        <v>38</v>
      </c>
      <c r="C539" s="561"/>
      <c r="D539" s="561"/>
      <c r="E539" s="561"/>
      <c r="F539" s="561"/>
      <c r="G539" s="561"/>
      <c r="H539" s="561"/>
      <c r="I539" s="561"/>
      <c r="J539" s="561"/>
      <c r="K539" s="561"/>
      <c r="L539" s="561"/>
      <c r="M539" s="561"/>
      <c r="N539" s="561"/>
      <c r="O539" s="561"/>
      <c r="P539" s="561"/>
      <c r="Q539" s="561"/>
      <c r="R539" s="561"/>
      <c r="S539" s="561"/>
      <c r="T539" s="561"/>
      <c r="U539" s="562"/>
    </row>
    <row r="540" spans="1:22" s="32" customFormat="1" ht="31.5" x14ac:dyDescent="0.2">
      <c r="A540" s="93"/>
      <c r="B540" s="100" t="s">
        <v>69</v>
      </c>
      <c r="C540" s="563" t="s">
        <v>70</v>
      </c>
      <c r="D540" s="564"/>
      <c r="E540" s="565"/>
      <c r="F540" s="100" t="s">
        <v>15</v>
      </c>
      <c r="G540" s="100" t="s">
        <v>38</v>
      </c>
      <c r="H540" s="100" t="s">
        <v>14</v>
      </c>
      <c r="I540" s="100" t="s">
        <v>13</v>
      </c>
      <c r="J540" s="100" t="s">
        <v>12</v>
      </c>
      <c r="K540" s="100" t="s">
        <v>11</v>
      </c>
      <c r="L540" s="100" t="s">
        <v>10</v>
      </c>
      <c r="M540" s="100" t="s">
        <v>9</v>
      </c>
      <c r="N540" s="101" t="s">
        <v>8</v>
      </c>
      <c r="O540" s="100" t="s">
        <v>7</v>
      </c>
      <c r="P540" s="100" t="s">
        <v>6</v>
      </c>
      <c r="Q540" s="100" t="s">
        <v>71</v>
      </c>
      <c r="R540" s="100" t="s">
        <v>4</v>
      </c>
      <c r="S540" s="100" t="s">
        <v>3</v>
      </c>
      <c r="T540" s="100" t="s">
        <v>72</v>
      </c>
      <c r="U540" s="100" t="s">
        <v>73</v>
      </c>
    </row>
    <row r="541" spans="1:22" s="32" customFormat="1" ht="24" customHeight="1" x14ac:dyDescent="0.2">
      <c r="A541" s="93"/>
      <c r="B541" s="96" t="s">
        <v>297</v>
      </c>
      <c r="C541" s="589" t="s">
        <v>108</v>
      </c>
      <c r="D541" s="590"/>
      <c r="E541" s="591"/>
      <c r="F541" s="96" t="s">
        <v>30</v>
      </c>
      <c r="G541" s="256">
        <v>94</v>
      </c>
      <c r="H541" s="257">
        <v>7</v>
      </c>
      <c r="I541" s="257">
        <v>4</v>
      </c>
      <c r="J541" s="257">
        <v>10</v>
      </c>
      <c r="K541" s="257">
        <v>0</v>
      </c>
      <c r="L541" s="257">
        <v>4</v>
      </c>
      <c r="M541" s="257">
        <v>7</v>
      </c>
      <c r="N541" s="257">
        <v>10</v>
      </c>
      <c r="O541" s="257">
        <v>10</v>
      </c>
      <c r="P541" s="257">
        <v>9</v>
      </c>
      <c r="Q541" s="257">
        <v>10</v>
      </c>
      <c r="R541" s="257">
        <v>13</v>
      </c>
      <c r="S541" s="257">
        <v>10</v>
      </c>
      <c r="T541" s="256">
        <f>SUM(H541:S541)</f>
        <v>94</v>
      </c>
      <c r="U541" s="592">
        <f>T541/T542</f>
        <v>0.2160919540229885</v>
      </c>
    </row>
    <row r="542" spans="1:22" s="32" customFormat="1" ht="24" customHeight="1" x14ac:dyDescent="0.2">
      <c r="A542" s="93"/>
      <c r="B542" s="96" t="s">
        <v>298</v>
      </c>
      <c r="C542" s="589" t="s">
        <v>109</v>
      </c>
      <c r="D542" s="590"/>
      <c r="E542" s="591"/>
      <c r="F542" s="96" t="s">
        <v>30</v>
      </c>
      <c r="G542" s="256">
        <v>435</v>
      </c>
      <c r="H542" s="257">
        <v>93</v>
      </c>
      <c r="I542" s="257">
        <v>142</v>
      </c>
      <c r="J542" s="257">
        <v>119</v>
      </c>
      <c r="K542" s="257">
        <v>4</v>
      </c>
      <c r="L542" s="257">
        <v>5</v>
      </c>
      <c r="M542" s="257">
        <v>10</v>
      </c>
      <c r="N542" s="257">
        <v>10</v>
      </c>
      <c r="O542" s="257">
        <v>10</v>
      </c>
      <c r="P542" s="257">
        <v>9</v>
      </c>
      <c r="Q542" s="257">
        <v>10</v>
      </c>
      <c r="R542" s="257">
        <v>13</v>
      </c>
      <c r="S542" s="257">
        <v>10</v>
      </c>
      <c r="T542" s="256">
        <f>SUM(H542:S542)</f>
        <v>435</v>
      </c>
      <c r="U542" s="593"/>
    </row>
    <row r="543" spans="1:22" s="32" customFormat="1" ht="22.5" customHeight="1" x14ac:dyDescent="0.2">
      <c r="A543" s="93"/>
      <c r="B543" s="560" t="s">
        <v>39</v>
      </c>
      <c r="C543" s="561"/>
      <c r="D543" s="561"/>
      <c r="E543" s="561"/>
      <c r="F543" s="561"/>
      <c r="G543" s="561"/>
      <c r="H543" s="561"/>
      <c r="I543" s="561"/>
      <c r="J543" s="561"/>
      <c r="K543" s="561"/>
      <c r="L543" s="561"/>
      <c r="M543" s="561"/>
      <c r="N543" s="561"/>
      <c r="O543" s="561"/>
      <c r="P543" s="561"/>
      <c r="Q543" s="561"/>
      <c r="R543" s="561"/>
      <c r="S543" s="561"/>
      <c r="T543" s="561"/>
      <c r="U543" s="562"/>
    </row>
    <row r="544" spans="1:22" s="32" customFormat="1" ht="30.75" customHeight="1" x14ac:dyDescent="0.2">
      <c r="A544" s="93"/>
      <c r="B544" s="100" t="s">
        <v>69</v>
      </c>
      <c r="C544" s="563" t="s">
        <v>70</v>
      </c>
      <c r="D544" s="564"/>
      <c r="E544" s="565"/>
      <c r="F544" s="100" t="s">
        <v>15</v>
      </c>
      <c r="G544" s="100" t="s">
        <v>39</v>
      </c>
      <c r="H544" s="100" t="s">
        <v>14</v>
      </c>
      <c r="I544" s="100" t="s">
        <v>13</v>
      </c>
      <c r="J544" s="100" t="s">
        <v>12</v>
      </c>
      <c r="K544" s="100" t="s">
        <v>11</v>
      </c>
      <c r="L544" s="100" t="s">
        <v>10</v>
      </c>
      <c r="M544" s="100" t="s">
        <v>9</v>
      </c>
      <c r="N544" s="101" t="s">
        <v>8</v>
      </c>
      <c r="O544" s="100" t="s">
        <v>7</v>
      </c>
      <c r="P544" s="100" t="s">
        <v>6</v>
      </c>
      <c r="Q544" s="100" t="s">
        <v>71</v>
      </c>
      <c r="R544" s="100" t="s">
        <v>4</v>
      </c>
      <c r="S544" s="100" t="s">
        <v>3</v>
      </c>
      <c r="T544" s="100" t="s">
        <v>72</v>
      </c>
      <c r="U544" s="100" t="s">
        <v>73</v>
      </c>
    </row>
    <row r="545" spans="1:23" s="32" customFormat="1" ht="21.75" customHeight="1" x14ac:dyDescent="0.2">
      <c r="A545" s="93"/>
      <c r="B545" s="95" t="s">
        <v>297</v>
      </c>
      <c r="C545" s="566" t="s">
        <v>108</v>
      </c>
      <c r="D545" s="567"/>
      <c r="E545" s="568"/>
      <c r="F545" s="95" t="s">
        <v>30</v>
      </c>
      <c r="G545" s="251">
        <v>195</v>
      </c>
      <c r="H545" s="257">
        <v>7</v>
      </c>
      <c r="I545" s="257">
        <v>4</v>
      </c>
      <c r="J545" s="257">
        <v>10</v>
      </c>
      <c r="K545" s="257">
        <v>0</v>
      </c>
      <c r="L545" s="257">
        <v>4</v>
      </c>
      <c r="M545" s="257">
        <v>7</v>
      </c>
      <c r="N545" s="257">
        <v>22</v>
      </c>
      <c r="O545" s="257">
        <v>26</v>
      </c>
      <c r="P545" s="257">
        <v>24</v>
      </c>
      <c r="Q545" s="257">
        <v>35</v>
      </c>
      <c r="R545" s="257">
        <v>32</v>
      </c>
      <c r="S545" s="257">
        <v>24</v>
      </c>
      <c r="T545" s="251">
        <f>SUM(H545:S545)</f>
        <v>195</v>
      </c>
      <c r="U545" s="558">
        <f>T545/T546</f>
        <v>0.50649350649350644</v>
      </c>
    </row>
    <row r="546" spans="1:23" s="32" customFormat="1" ht="21.75" customHeight="1" x14ac:dyDescent="0.2">
      <c r="A546" s="93"/>
      <c r="B546" s="95" t="s">
        <v>298</v>
      </c>
      <c r="C546" s="566" t="s">
        <v>109</v>
      </c>
      <c r="D546" s="567"/>
      <c r="E546" s="568"/>
      <c r="F546" s="95" t="s">
        <v>30</v>
      </c>
      <c r="G546" s="251">
        <v>385</v>
      </c>
      <c r="H546" s="257">
        <v>93</v>
      </c>
      <c r="I546" s="257">
        <v>142</v>
      </c>
      <c r="J546" s="257">
        <v>119</v>
      </c>
      <c r="K546" s="257">
        <v>4</v>
      </c>
      <c r="L546" s="257">
        <v>5</v>
      </c>
      <c r="M546" s="257">
        <v>10</v>
      </c>
      <c r="N546" s="257">
        <v>2</v>
      </c>
      <c r="O546" s="257">
        <v>2</v>
      </c>
      <c r="P546" s="257">
        <v>2</v>
      </c>
      <c r="Q546" s="257">
        <v>2</v>
      </c>
      <c r="R546" s="257">
        <v>2</v>
      </c>
      <c r="S546" s="257">
        <v>2</v>
      </c>
      <c r="T546" s="251">
        <f>SUM(H546:S546)</f>
        <v>385</v>
      </c>
      <c r="U546" s="559"/>
    </row>
    <row r="547" spans="1:23" s="32" customFormat="1" x14ac:dyDescent="0.2">
      <c r="A547" s="93"/>
      <c r="B547" s="569"/>
      <c r="C547" s="570"/>
      <c r="D547" s="570"/>
      <c r="E547" s="570"/>
      <c r="F547" s="570"/>
      <c r="G547" s="570"/>
      <c r="H547" s="570"/>
      <c r="I547" s="570"/>
      <c r="J547" s="570"/>
      <c r="K547" s="570"/>
      <c r="L547" s="570"/>
      <c r="M547" s="570"/>
      <c r="N547" s="570"/>
      <c r="O547" s="570"/>
      <c r="P547" s="570"/>
      <c r="Q547" s="570"/>
      <c r="R547" s="570"/>
      <c r="S547" s="570"/>
      <c r="T547" s="570"/>
      <c r="U547" s="571"/>
    </row>
    <row r="548" spans="1:23" s="32" customFormat="1" ht="18" x14ac:dyDescent="0.2">
      <c r="A548" s="93"/>
      <c r="B548" s="560" t="s">
        <v>92</v>
      </c>
      <c r="C548" s="561"/>
      <c r="D548" s="561"/>
      <c r="E548" s="561"/>
      <c r="F548" s="561"/>
      <c r="G548" s="561"/>
      <c r="H548" s="561"/>
      <c r="I548" s="561"/>
      <c r="J548" s="561"/>
      <c r="K548" s="561"/>
      <c r="L548" s="561"/>
      <c r="M548" s="561"/>
      <c r="N548" s="561"/>
      <c r="O548" s="561"/>
      <c r="P548" s="561"/>
      <c r="Q548" s="561"/>
      <c r="R548" s="561"/>
      <c r="S548" s="561"/>
      <c r="T548" s="561"/>
      <c r="U548" s="562"/>
    </row>
    <row r="549" spans="1:23" s="32" customFormat="1" ht="15" customHeight="1" x14ac:dyDescent="0.2">
      <c r="A549" s="93"/>
      <c r="B549" s="572" t="s">
        <v>110</v>
      </c>
      <c r="C549" s="574" t="s">
        <v>70</v>
      </c>
      <c r="D549" s="575"/>
      <c r="E549" s="576"/>
      <c r="F549" s="545" t="s">
        <v>15</v>
      </c>
      <c r="G549" s="545" t="s">
        <v>40</v>
      </c>
      <c r="H549" s="580" t="s">
        <v>14</v>
      </c>
      <c r="I549" s="580" t="s">
        <v>13</v>
      </c>
      <c r="J549" s="580" t="s">
        <v>12</v>
      </c>
      <c r="K549" s="580" t="s">
        <v>11</v>
      </c>
      <c r="L549" s="580" t="s">
        <v>10</v>
      </c>
      <c r="M549" s="580" t="s">
        <v>9</v>
      </c>
      <c r="N549" s="582" t="s">
        <v>8</v>
      </c>
      <c r="O549" s="580" t="s">
        <v>7</v>
      </c>
      <c r="P549" s="580" t="s">
        <v>6</v>
      </c>
      <c r="Q549" s="580" t="s">
        <v>5</v>
      </c>
      <c r="R549" s="580" t="s">
        <v>4</v>
      </c>
      <c r="S549" s="580" t="s">
        <v>3</v>
      </c>
      <c r="T549" s="580" t="s">
        <v>72</v>
      </c>
      <c r="U549" s="545" t="s">
        <v>73</v>
      </c>
    </row>
    <row r="550" spans="1:23" s="32" customFormat="1" ht="21" customHeight="1" x14ac:dyDescent="0.2">
      <c r="A550" s="93"/>
      <c r="B550" s="573"/>
      <c r="C550" s="577"/>
      <c r="D550" s="578"/>
      <c r="E550" s="579"/>
      <c r="F550" s="546"/>
      <c r="G550" s="546"/>
      <c r="H550" s="581"/>
      <c r="I550" s="581"/>
      <c r="J550" s="581"/>
      <c r="K550" s="581"/>
      <c r="L550" s="581"/>
      <c r="M550" s="581"/>
      <c r="N550" s="583"/>
      <c r="O550" s="581"/>
      <c r="P550" s="581"/>
      <c r="Q550" s="581"/>
      <c r="R550" s="581"/>
      <c r="S550" s="581"/>
      <c r="T550" s="581"/>
      <c r="U550" s="546"/>
    </row>
    <row r="551" spans="1:23" s="32" customFormat="1" ht="66" customHeight="1" x14ac:dyDescent="0.2">
      <c r="A551" s="93"/>
      <c r="B551" s="547" t="s">
        <v>94</v>
      </c>
      <c r="C551" s="550" t="s">
        <v>254</v>
      </c>
      <c r="D551" s="551"/>
      <c r="E551" s="552"/>
      <c r="F551" s="556" t="s">
        <v>30</v>
      </c>
      <c r="G551" s="97" t="s">
        <v>38</v>
      </c>
      <c r="H551" s="97">
        <v>93</v>
      </c>
      <c r="I551" s="97">
        <v>142</v>
      </c>
      <c r="J551" s="97">
        <v>119</v>
      </c>
      <c r="K551" s="97">
        <v>7</v>
      </c>
      <c r="L551" s="97">
        <v>4</v>
      </c>
      <c r="M551" s="97">
        <v>5</v>
      </c>
      <c r="N551" s="97">
        <v>2</v>
      </c>
      <c r="O551" s="97">
        <v>2</v>
      </c>
      <c r="P551" s="97">
        <v>2</v>
      </c>
      <c r="Q551" s="97">
        <v>2</v>
      </c>
      <c r="R551" s="97">
        <v>2</v>
      </c>
      <c r="S551" s="97">
        <v>2</v>
      </c>
      <c r="T551" s="97">
        <f>SUM(H551:S551)</f>
        <v>382</v>
      </c>
      <c r="U551" s="558">
        <v>0.51</v>
      </c>
    </row>
    <row r="552" spans="1:23" s="32" customFormat="1" ht="66" customHeight="1" x14ac:dyDescent="0.2">
      <c r="A552" s="93"/>
      <c r="B552" s="548"/>
      <c r="C552" s="553"/>
      <c r="D552" s="554"/>
      <c r="E552" s="555"/>
      <c r="F552" s="557"/>
      <c r="G552" s="98" t="s">
        <v>39</v>
      </c>
      <c r="H552" s="258">
        <v>7</v>
      </c>
      <c r="I552" s="258">
        <v>4</v>
      </c>
      <c r="J552" s="258">
        <v>10</v>
      </c>
      <c r="K552" s="258">
        <v>0</v>
      </c>
      <c r="L552" s="258">
        <v>4</v>
      </c>
      <c r="M552" s="258">
        <v>7</v>
      </c>
      <c r="N552" s="257">
        <v>22</v>
      </c>
      <c r="O552" s="258">
        <v>26</v>
      </c>
      <c r="P552" s="258">
        <v>24</v>
      </c>
      <c r="Q552" s="98">
        <v>35</v>
      </c>
      <c r="R552" s="258">
        <v>32</v>
      </c>
      <c r="S552" s="258">
        <v>24</v>
      </c>
      <c r="T552" s="257">
        <f t="shared" ref="T552:T558" si="52">SUM(H552:S552)</f>
        <v>195</v>
      </c>
      <c r="U552" s="559"/>
    </row>
    <row r="553" spans="1:23" s="32" customFormat="1" ht="22.5" customHeight="1" x14ac:dyDescent="0.2">
      <c r="A553" s="93"/>
      <c r="B553" s="548"/>
      <c r="C553" s="550" t="s">
        <v>255</v>
      </c>
      <c r="D553" s="551"/>
      <c r="E553" s="552"/>
      <c r="F553" s="556" t="s">
        <v>0</v>
      </c>
      <c r="G553" s="97" t="s">
        <v>38</v>
      </c>
      <c r="H553" s="259">
        <v>19</v>
      </c>
      <c r="I553" s="259">
        <v>17</v>
      </c>
      <c r="J553" s="259">
        <v>9</v>
      </c>
      <c r="K553" s="259">
        <v>1</v>
      </c>
      <c r="L553" s="259">
        <v>1</v>
      </c>
      <c r="M553" s="259">
        <v>1</v>
      </c>
      <c r="N553" s="259">
        <v>1</v>
      </c>
      <c r="O553" s="259">
        <v>10</v>
      </c>
      <c r="P553" s="259">
        <v>15</v>
      </c>
      <c r="Q553" s="259">
        <v>12</v>
      </c>
      <c r="R553" s="259">
        <v>15</v>
      </c>
      <c r="S553" s="259">
        <v>11</v>
      </c>
      <c r="T553" s="97">
        <f t="shared" si="52"/>
        <v>112</v>
      </c>
      <c r="U553" s="558">
        <v>1.48</v>
      </c>
    </row>
    <row r="554" spans="1:23" s="32" customFormat="1" ht="22.5" customHeight="1" x14ac:dyDescent="0.2">
      <c r="A554" s="93"/>
      <c r="B554" s="548"/>
      <c r="C554" s="553"/>
      <c r="D554" s="554"/>
      <c r="E554" s="555"/>
      <c r="F554" s="557"/>
      <c r="G554" s="98" t="s">
        <v>39</v>
      </c>
      <c r="H554" s="260">
        <v>7</v>
      </c>
      <c r="I554" s="260">
        <v>6</v>
      </c>
      <c r="J554" s="260">
        <v>5</v>
      </c>
      <c r="K554" s="260">
        <v>3</v>
      </c>
      <c r="L554" s="260">
        <v>3</v>
      </c>
      <c r="M554" s="260">
        <v>3</v>
      </c>
      <c r="N554" s="261">
        <v>4</v>
      </c>
      <c r="O554" s="260">
        <v>3</v>
      </c>
      <c r="P554" s="260">
        <v>27</v>
      </c>
      <c r="Q554" s="260">
        <v>27</v>
      </c>
      <c r="R554" s="260">
        <v>42</v>
      </c>
      <c r="S554" s="260">
        <v>36</v>
      </c>
      <c r="T554" s="257">
        <f t="shared" si="52"/>
        <v>166</v>
      </c>
      <c r="U554" s="559"/>
      <c r="V554" s="33"/>
    </row>
    <row r="555" spans="1:23" s="32" customFormat="1" ht="22.5" customHeight="1" x14ac:dyDescent="0.2">
      <c r="A555" s="93"/>
      <c r="B555" s="548"/>
      <c r="C555" s="550" t="s">
        <v>256</v>
      </c>
      <c r="D555" s="551"/>
      <c r="E555" s="552"/>
      <c r="F555" s="556" t="s">
        <v>36</v>
      </c>
      <c r="G555" s="97" t="s">
        <v>38</v>
      </c>
      <c r="H555" s="259">
        <v>3209</v>
      </c>
      <c r="I555" s="259">
        <v>2994</v>
      </c>
      <c r="J555" s="259">
        <v>3144</v>
      </c>
      <c r="K555" s="259">
        <v>2400</v>
      </c>
      <c r="L555" s="259">
        <v>2421</v>
      </c>
      <c r="M555" s="259">
        <v>3650</v>
      </c>
      <c r="N555" s="259">
        <v>3200</v>
      </c>
      <c r="O555" s="259">
        <v>3700</v>
      </c>
      <c r="P555" s="259">
        <v>3500</v>
      </c>
      <c r="Q555" s="259">
        <v>2800</v>
      </c>
      <c r="R555" s="259">
        <v>2800</v>
      </c>
      <c r="S555" s="259">
        <v>2500</v>
      </c>
      <c r="T555" s="97">
        <f t="shared" si="52"/>
        <v>36318</v>
      </c>
      <c r="U555" s="558">
        <v>0.96</v>
      </c>
    </row>
    <row r="556" spans="1:23" s="32" customFormat="1" ht="22.5" customHeight="1" x14ac:dyDescent="0.2">
      <c r="A556" s="93"/>
      <c r="B556" s="548"/>
      <c r="C556" s="553"/>
      <c r="D556" s="554"/>
      <c r="E556" s="555"/>
      <c r="F556" s="557"/>
      <c r="G556" s="98" t="s">
        <v>39</v>
      </c>
      <c r="H556" s="262">
        <v>2854</v>
      </c>
      <c r="I556" s="262">
        <v>2887</v>
      </c>
      <c r="J556" s="262">
        <v>2656</v>
      </c>
      <c r="K556" s="262">
        <v>2400</v>
      </c>
      <c r="L556" s="262">
        <v>2421</v>
      </c>
      <c r="M556" s="262">
        <v>3645</v>
      </c>
      <c r="N556" s="263">
        <v>2874</v>
      </c>
      <c r="O556" s="262">
        <v>2819</v>
      </c>
      <c r="P556" s="262">
        <v>3599</v>
      </c>
      <c r="Q556" s="262">
        <v>3256</v>
      </c>
      <c r="R556" s="262">
        <v>2694</v>
      </c>
      <c r="S556" s="262">
        <v>2679</v>
      </c>
      <c r="T556" s="257">
        <f t="shared" si="52"/>
        <v>34784</v>
      </c>
      <c r="U556" s="559"/>
    </row>
    <row r="557" spans="1:23" s="32" customFormat="1" ht="32.25" customHeight="1" x14ac:dyDescent="0.2">
      <c r="A557" s="93"/>
      <c r="B557" s="548"/>
      <c r="C557" s="550" t="s">
        <v>257</v>
      </c>
      <c r="D557" s="551"/>
      <c r="E557" s="552"/>
      <c r="F557" s="556" t="s">
        <v>29</v>
      </c>
      <c r="G557" s="117" t="s">
        <v>38</v>
      </c>
      <c r="H557" s="266">
        <v>520</v>
      </c>
      <c r="I557" s="266">
        <v>520</v>
      </c>
      <c r="J557" s="266">
        <v>520</v>
      </c>
      <c r="K557" s="266">
        <v>579</v>
      </c>
      <c r="L557" s="266">
        <v>576</v>
      </c>
      <c r="M557" s="266">
        <v>640</v>
      </c>
      <c r="N557" s="266">
        <v>450</v>
      </c>
      <c r="O557" s="266">
        <v>550</v>
      </c>
      <c r="P557" s="266">
        <v>550</v>
      </c>
      <c r="Q557" s="266">
        <v>520</v>
      </c>
      <c r="R557" s="266">
        <v>550</v>
      </c>
      <c r="S557" s="266">
        <v>450</v>
      </c>
      <c r="T557" s="264">
        <f t="shared" si="52"/>
        <v>6425</v>
      </c>
      <c r="U557" s="558">
        <v>1.1599999999999999</v>
      </c>
    </row>
    <row r="558" spans="1:23" s="32" customFormat="1" ht="32.25" customHeight="1" x14ac:dyDescent="0.2">
      <c r="A558" s="93"/>
      <c r="B558" s="549"/>
      <c r="C558" s="553"/>
      <c r="D558" s="554"/>
      <c r="E558" s="555"/>
      <c r="F558" s="557"/>
      <c r="G558" s="118" t="s">
        <v>39</v>
      </c>
      <c r="H558" s="171">
        <v>617</v>
      </c>
      <c r="I558" s="171">
        <v>448</v>
      </c>
      <c r="J558" s="171">
        <v>494</v>
      </c>
      <c r="K558" s="171">
        <v>580</v>
      </c>
      <c r="L558" s="171">
        <v>576</v>
      </c>
      <c r="M558" s="171">
        <v>841</v>
      </c>
      <c r="N558" s="171">
        <v>1250</v>
      </c>
      <c r="O558" s="171">
        <v>993</v>
      </c>
      <c r="P558" s="171">
        <v>428</v>
      </c>
      <c r="Q558" s="171">
        <v>422</v>
      </c>
      <c r="R558" s="171">
        <v>536</v>
      </c>
      <c r="S558" s="171">
        <v>254</v>
      </c>
      <c r="T558" s="265">
        <f t="shared" si="52"/>
        <v>7439</v>
      </c>
      <c r="U558" s="559"/>
    </row>
    <row r="559" spans="1:23" x14ac:dyDescent="0.25">
      <c r="A559" s="24"/>
      <c r="B559" s="24"/>
      <c r="C559" s="737"/>
      <c r="D559" s="737"/>
      <c r="E559" s="737"/>
      <c r="F559" s="24"/>
      <c r="G559" s="24"/>
      <c r="H559" s="66"/>
      <c r="I559" s="66"/>
      <c r="J559" s="66"/>
      <c r="K559" s="66"/>
      <c r="L559" s="66"/>
      <c r="M559" s="66"/>
      <c r="N559" s="46"/>
      <c r="O559" s="24"/>
      <c r="P559" s="24"/>
      <c r="Q559" s="24"/>
      <c r="R559" s="24"/>
      <c r="S559" s="24"/>
      <c r="T559" s="48"/>
      <c r="U559" s="24"/>
      <c r="W559" s="29"/>
    </row>
    <row r="560" spans="1:23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46"/>
      <c r="O560" s="24"/>
      <c r="P560" s="24"/>
      <c r="Q560" s="24"/>
      <c r="R560" s="24"/>
      <c r="S560" s="24"/>
      <c r="T560" s="24"/>
      <c r="U560" s="24"/>
    </row>
    <row r="561" spans="1:2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46"/>
      <c r="O561" s="24"/>
      <c r="P561" s="24"/>
      <c r="Q561" s="24"/>
      <c r="R561" s="24"/>
      <c r="S561" s="24"/>
      <c r="T561" s="24"/>
      <c r="U561" s="24"/>
    </row>
    <row r="562" spans="1:2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46"/>
      <c r="O562" s="24"/>
      <c r="P562" s="24"/>
      <c r="Q562" s="24"/>
      <c r="R562" s="24"/>
      <c r="S562" s="24"/>
      <c r="T562" s="24"/>
      <c r="U562" s="24"/>
    </row>
    <row r="563" spans="1:2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46"/>
      <c r="O563" s="24"/>
      <c r="P563" s="24"/>
      <c r="Q563" s="24"/>
      <c r="R563" s="24"/>
      <c r="S563" s="24"/>
      <c r="T563" s="24"/>
      <c r="U563" s="24"/>
    </row>
    <row r="564" spans="1:2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46"/>
      <c r="O564" s="24"/>
      <c r="P564" s="24"/>
      <c r="Q564" s="24"/>
      <c r="R564" s="24"/>
      <c r="S564" s="24"/>
      <c r="T564" s="24"/>
      <c r="U564" s="24"/>
    </row>
    <row r="565" spans="1:2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46"/>
      <c r="O565" s="24"/>
      <c r="P565" s="24"/>
      <c r="Q565" s="24"/>
      <c r="R565" s="24"/>
      <c r="S565" s="24"/>
      <c r="T565" s="24"/>
      <c r="U565" s="24"/>
    </row>
    <row r="566" spans="1:2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46"/>
      <c r="O566" s="24"/>
      <c r="P566" s="24"/>
      <c r="Q566" s="24"/>
      <c r="R566" s="24"/>
      <c r="S566" s="24"/>
      <c r="T566" s="24"/>
      <c r="U566" s="24"/>
    </row>
    <row r="567" spans="1:2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46"/>
      <c r="O567" s="24"/>
      <c r="P567" s="24"/>
      <c r="Q567" s="24"/>
      <c r="R567" s="24"/>
      <c r="S567" s="24"/>
      <c r="T567" s="24"/>
      <c r="U567" s="24"/>
    </row>
    <row r="568" spans="1:2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46"/>
      <c r="O568" s="24"/>
      <c r="P568" s="24"/>
      <c r="Q568" s="24"/>
      <c r="R568" s="24"/>
      <c r="S568" s="24"/>
      <c r="T568" s="24"/>
      <c r="U568" s="24"/>
    </row>
    <row r="569" spans="1:2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46"/>
      <c r="O569" s="24"/>
      <c r="P569" s="24"/>
      <c r="Q569" s="24"/>
      <c r="R569" s="24"/>
      <c r="S569" s="24"/>
      <c r="T569" s="24"/>
      <c r="U569" s="24"/>
    </row>
    <row r="570" spans="1:2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46"/>
      <c r="O570" s="24"/>
      <c r="P570" s="24"/>
      <c r="Q570" s="24"/>
      <c r="R570" s="24"/>
      <c r="S570" s="24"/>
      <c r="T570" s="24"/>
      <c r="U570" s="24"/>
    </row>
    <row r="571" spans="1:2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46"/>
      <c r="O571" s="24"/>
      <c r="P571" s="24"/>
      <c r="Q571" s="24"/>
      <c r="R571" s="24"/>
      <c r="S571" s="24"/>
      <c r="T571" s="24"/>
      <c r="U571" s="24"/>
    </row>
    <row r="572" spans="1:2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46"/>
      <c r="O572" s="24"/>
      <c r="P572" s="24"/>
      <c r="Q572" s="24"/>
      <c r="R572" s="24"/>
      <c r="S572" s="24"/>
      <c r="T572" s="24"/>
      <c r="U572" s="24"/>
    </row>
    <row r="573" spans="1:2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46"/>
      <c r="O573" s="24"/>
      <c r="P573" s="24"/>
      <c r="Q573" s="24"/>
      <c r="R573" s="24"/>
      <c r="S573" s="24"/>
      <c r="T573" s="24"/>
      <c r="U573" s="24"/>
    </row>
    <row r="574" spans="1:2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46"/>
      <c r="O574" s="24"/>
      <c r="P574" s="24"/>
      <c r="Q574" s="24"/>
      <c r="R574" s="24"/>
      <c r="S574" s="24"/>
      <c r="T574" s="24"/>
      <c r="U574" s="24"/>
    </row>
    <row r="575" spans="1:2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46"/>
      <c r="O575" s="24"/>
      <c r="P575" s="24"/>
      <c r="Q575" s="24"/>
      <c r="R575" s="24"/>
      <c r="S575" s="24"/>
      <c r="T575" s="24"/>
      <c r="U575" s="24"/>
    </row>
    <row r="576" spans="1:2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46"/>
      <c r="O576" s="24"/>
      <c r="P576" s="24"/>
      <c r="Q576" s="24"/>
      <c r="R576" s="24"/>
      <c r="S576" s="24"/>
      <c r="T576" s="24"/>
      <c r="U576" s="24"/>
    </row>
    <row r="577" spans="1:2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46"/>
      <c r="O577" s="24"/>
      <c r="P577" s="24"/>
      <c r="Q577" s="24"/>
      <c r="R577" s="24"/>
      <c r="S577" s="24"/>
      <c r="T577" s="24"/>
      <c r="U577" s="24"/>
    </row>
    <row r="578" spans="1:2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46"/>
      <c r="O578" s="24"/>
      <c r="P578" s="24"/>
      <c r="Q578" s="24"/>
      <c r="R578" s="24"/>
      <c r="S578" s="24"/>
      <c r="T578" s="24"/>
      <c r="U578" s="24"/>
    </row>
    <row r="579" spans="1:2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46"/>
      <c r="O579" s="24"/>
      <c r="P579" s="24"/>
      <c r="Q579" s="24"/>
      <c r="R579" s="24"/>
      <c r="S579" s="24"/>
      <c r="T579" s="24"/>
      <c r="U579" s="24"/>
    </row>
    <row r="580" spans="1:2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46"/>
      <c r="O580" s="24"/>
      <c r="P580" s="24"/>
      <c r="Q580" s="24"/>
      <c r="R580" s="24"/>
      <c r="S580" s="24"/>
      <c r="T580" s="24"/>
      <c r="U580" s="24"/>
    </row>
    <row r="581" spans="1:2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46"/>
      <c r="O581" s="24"/>
      <c r="P581" s="24"/>
      <c r="Q581" s="24"/>
      <c r="R581" s="24"/>
      <c r="S581" s="24"/>
      <c r="T581" s="24"/>
      <c r="U581" s="24"/>
    </row>
    <row r="582" spans="1:2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46"/>
      <c r="O582" s="24"/>
      <c r="P582" s="24"/>
      <c r="Q582" s="24"/>
      <c r="R582" s="24"/>
      <c r="S582" s="24"/>
      <c r="T582" s="24"/>
      <c r="U582" s="24"/>
    </row>
    <row r="583" spans="1:2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46"/>
      <c r="O583" s="24"/>
      <c r="P583" s="24"/>
      <c r="Q583" s="24"/>
      <c r="R583" s="24"/>
      <c r="S583" s="24"/>
      <c r="T583" s="24"/>
      <c r="U583" s="24"/>
    </row>
    <row r="584" spans="1:2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46"/>
      <c r="O584" s="24"/>
      <c r="P584" s="24"/>
      <c r="Q584" s="24"/>
      <c r="R584" s="24"/>
      <c r="S584" s="24"/>
      <c r="T584" s="24"/>
      <c r="U584" s="24"/>
    </row>
    <row r="585" spans="1:2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46"/>
      <c r="O585" s="24"/>
      <c r="P585" s="24"/>
      <c r="Q585" s="24"/>
      <c r="R585" s="24"/>
      <c r="S585" s="24"/>
      <c r="T585" s="24"/>
      <c r="U585" s="24"/>
    </row>
    <row r="586" spans="1:2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46"/>
      <c r="O586" s="24"/>
      <c r="P586" s="24"/>
      <c r="Q586" s="24"/>
      <c r="R586" s="24"/>
      <c r="S586" s="24"/>
      <c r="T586" s="24"/>
      <c r="U586" s="24"/>
    </row>
    <row r="587" spans="1:2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46"/>
      <c r="O587" s="24"/>
      <c r="P587" s="24"/>
      <c r="Q587" s="24"/>
      <c r="R587" s="24"/>
      <c r="S587" s="24"/>
      <c r="T587" s="24"/>
      <c r="U587" s="24"/>
    </row>
    <row r="588" spans="1:2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46"/>
      <c r="O588" s="24"/>
      <c r="P588" s="24"/>
      <c r="Q588" s="24"/>
      <c r="R588" s="24"/>
      <c r="S588" s="24"/>
      <c r="T588" s="24"/>
      <c r="U588" s="24"/>
    </row>
    <row r="589" spans="1:2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46"/>
      <c r="O589" s="24"/>
      <c r="P589" s="24"/>
      <c r="Q589" s="24"/>
      <c r="R589" s="24"/>
      <c r="S589" s="24"/>
      <c r="T589" s="24"/>
      <c r="U589" s="24"/>
    </row>
    <row r="590" spans="1:2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46"/>
      <c r="O590" s="24"/>
      <c r="P590" s="24"/>
      <c r="Q590" s="24"/>
      <c r="R590" s="24"/>
      <c r="S590" s="24"/>
      <c r="T590" s="24"/>
      <c r="U590" s="24"/>
    </row>
    <row r="591" spans="1:2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46"/>
      <c r="O591" s="24"/>
      <c r="P591" s="24"/>
      <c r="Q591" s="24"/>
      <c r="R591" s="24"/>
      <c r="S591" s="24"/>
      <c r="T591" s="24"/>
      <c r="U591" s="24"/>
    </row>
    <row r="592" spans="1:2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46"/>
      <c r="O592" s="24"/>
      <c r="P592" s="24"/>
      <c r="Q592" s="24"/>
      <c r="R592" s="24"/>
      <c r="S592" s="24"/>
      <c r="T592" s="24"/>
      <c r="U592" s="24"/>
    </row>
    <row r="593" spans="1:2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46"/>
      <c r="O593" s="24"/>
      <c r="P593" s="24"/>
      <c r="Q593" s="24"/>
      <c r="R593" s="24"/>
      <c r="S593" s="24"/>
      <c r="T593" s="24"/>
      <c r="U593" s="24"/>
    </row>
    <row r="594" spans="1:21" x14ac:dyDescent="0.25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46"/>
      <c r="O594" s="24"/>
      <c r="P594" s="24"/>
      <c r="Q594" s="24"/>
      <c r="R594" s="24"/>
      <c r="S594" s="24"/>
      <c r="T594" s="24"/>
      <c r="U594" s="24"/>
    </row>
    <row r="595" spans="1:21" x14ac:dyDescent="0.25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46"/>
      <c r="O595" s="24"/>
      <c r="P595" s="24"/>
      <c r="Q595" s="24"/>
      <c r="R595" s="24"/>
      <c r="S595" s="24"/>
      <c r="T595" s="24"/>
      <c r="U595" s="24"/>
    </row>
    <row r="596" spans="1:21" x14ac:dyDescent="0.25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46"/>
      <c r="O596" s="24"/>
      <c r="P596" s="24"/>
      <c r="Q596" s="24"/>
      <c r="R596" s="24"/>
      <c r="S596" s="24"/>
      <c r="T596" s="24"/>
      <c r="U596" s="24"/>
    </row>
    <row r="597" spans="1:21" x14ac:dyDescent="0.25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46"/>
      <c r="O597" s="24"/>
      <c r="P597" s="24"/>
      <c r="Q597" s="24"/>
      <c r="R597" s="24"/>
      <c r="S597" s="24"/>
      <c r="T597" s="24"/>
      <c r="U597" s="24"/>
    </row>
    <row r="598" spans="1:21" x14ac:dyDescent="0.25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46"/>
      <c r="O598" s="24"/>
      <c r="P598" s="24"/>
      <c r="Q598" s="24"/>
      <c r="R598" s="24"/>
      <c r="S598" s="24"/>
      <c r="T598" s="24"/>
      <c r="U598" s="24"/>
    </row>
    <row r="599" spans="1:21" x14ac:dyDescent="0.25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46"/>
      <c r="O599" s="24"/>
      <c r="P599" s="24"/>
      <c r="Q599" s="24"/>
      <c r="R599" s="24"/>
      <c r="S599" s="24"/>
      <c r="T599" s="24"/>
      <c r="U599" s="24"/>
    </row>
    <row r="600" spans="1:21" x14ac:dyDescent="0.25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46"/>
      <c r="O600" s="24"/>
      <c r="P600" s="24"/>
      <c r="Q600" s="24"/>
      <c r="R600" s="24"/>
      <c r="S600" s="24"/>
      <c r="T600" s="24"/>
      <c r="U600" s="24"/>
    </row>
    <row r="601" spans="1:21" x14ac:dyDescent="0.25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46"/>
      <c r="O601" s="24"/>
      <c r="P601" s="24"/>
      <c r="Q601" s="24"/>
      <c r="R601" s="24"/>
      <c r="S601" s="24"/>
      <c r="T601" s="24"/>
      <c r="U601" s="24"/>
    </row>
    <row r="602" spans="1:21" x14ac:dyDescent="0.25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46"/>
      <c r="O602" s="24"/>
      <c r="P602" s="24"/>
      <c r="Q602" s="24"/>
      <c r="R602" s="24"/>
      <c r="S602" s="24"/>
      <c r="T602" s="24"/>
      <c r="U602" s="24"/>
    </row>
    <row r="603" spans="1:21" x14ac:dyDescent="0.25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46"/>
      <c r="O603" s="24"/>
      <c r="P603" s="24"/>
      <c r="Q603" s="24"/>
      <c r="R603" s="24"/>
      <c r="S603" s="24"/>
      <c r="T603" s="24"/>
      <c r="U603" s="24"/>
    </row>
    <row r="604" spans="1:21" x14ac:dyDescent="0.25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46"/>
      <c r="O604" s="24"/>
      <c r="P604" s="24"/>
      <c r="Q604" s="24"/>
      <c r="R604" s="24"/>
      <c r="S604" s="24"/>
      <c r="T604" s="24"/>
      <c r="U604" s="24"/>
    </row>
    <row r="605" spans="1:21" x14ac:dyDescent="0.25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46"/>
      <c r="O605" s="24"/>
      <c r="P605" s="24"/>
      <c r="Q605" s="24"/>
      <c r="R605" s="24"/>
      <c r="S605" s="24"/>
      <c r="T605" s="24"/>
      <c r="U605" s="24"/>
    </row>
    <row r="606" spans="1:21" x14ac:dyDescent="0.25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46"/>
      <c r="O606" s="24"/>
      <c r="P606" s="24"/>
      <c r="Q606" s="24"/>
      <c r="R606" s="24"/>
      <c r="S606" s="24"/>
      <c r="T606" s="24"/>
      <c r="U606" s="24"/>
    </row>
    <row r="607" spans="1:21" x14ac:dyDescent="0.25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46"/>
      <c r="O607" s="24"/>
      <c r="P607" s="24"/>
      <c r="Q607" s="24"/>
      <c r="R607" s="24"/>
      <c r="S607" s="24"/>
      <c r="T607" s="24"/>
      <c r="U607" s="24"/>
    </row>
    <row r="608" spans="1:21" x14ac:dyDescent="0.25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46"/>
      <c r="O608" s="24"/>
      <c r="P608" s="24"/>
      <c r="Q608" s="24"/>
      <c r="R608" s="24"/>
      <c r="S608" s="24"/>
      <c r="T608" s="24"/>
      <c r="U608" s="24"/>
    </row>
    <row r="609" spans="2:21" x14ac:dyDescent="0.25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46"/>
      <c r="O609" s="24"/>
      <c r="P609" s="24"/>
      <c r="Q609" s="24"/>
      <c r="R609" s="24"/>
      <c r="S609" s="24"/>
      <c r="T609" s="24"/>
      <c r="U609" s="24"/>
    </row>
    <row r="610" spans="2:21" x14ac:dyDescent="0.25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46"/>
      <c r="O610" s="24"/>
      <c r="P610" s="24"/>
      <c r="Q610" s="24"/>
      <c r="R610" s="24"/>
      <c r="S610" s="24"/>
      <c r="T610" s="24"/>
      <c r="U610" s="24"/>
    </row>
    <row r="611" spans="2:21" x14ac:dyDescent="0.25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46"/>
      <c r="O611" s="24"/>
      <c r="P611" s="24"/>
      <c r="Q611" s="24"/>
      <c r="R611" s="24"/>
      <c r="S611" s="24"/>
      <c r="T611" s="24"/>
      <c r="U611" s="24"/>
    </row>
    <row r="612" spans="2:21" x14ac:dyDescent="0.25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46"/>
      <c r="O612" s="24"/>
      <c r="P612" s="24"/>
      <c r="Q612" s="24"/>
      <c r="R612" s="24"/>
      <c r="S612" s="24"/>
      <c r="T612" s="24"/>
      <c r="U612" s="24"/>
    </row>
    <row r="613" spans="2:21" x14ac:dyDescent="0.25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46"/>
      <c r="O613" s="24"/>
      <c r="P613" s="24"/>
      <c r="Q613" s="24"/>
      <c r="R613" s="24"/>
      <c r="S613" s="24"/>
      <c r="T613" s="24"/>
      <c r="U613" s="24"/>
    </row>
    <row r="614" spans="2:21" x14ac:dyDescent="0.25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46"/>
      <c r="O614" s="24"/>
      <c r="P614" s="24"/>
      <c r="Q614" s="24"/>
      <c r="R614" s="24"/>
      <c r="S614" s="24"/>
      <c r="T614" s="24"/>
      <c r="U614" s="24"/>
    </row>
    <row r="615" spans="2:21" x14ac:dyDescent="0.25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46"/>
      <c r="O615" s="24"/>
      <c r="P615" s="24"/>
      <c r="Q615" s="24"/>
      <c r="R615" s="24"/>
      <c r="S615" s="24"/>
      <c r="T615" s="24"/>
      <c r="U615" s="24"/>
    </row>
  </sheetData>
  <mergeCells count="975">
    <mergeCell ref="B470:B491"/>
    <mergeCell ref="C177:E178"/>
    <mergeCell ref="F177:F178"/>
    <mergeCell ref="U177:U178"/>
    <mergeCell ref="C179:E180"/>
    <mergeCell ref="F179:F180"/>
    <mergeCell ref="U179:U180"/>
    <mergeCell ref="C559:E559"/>
    <mergeCell ref="C161:E162"/>
    <mergeCell ref="F161:F162"/>
    <mergeCell ref="U161:U162"/>
    <mergeCell ref="C163:E164"/>
    <mergeCell ref="F163:F164"/>
    <mergeCell ref="U163:U164"/>
    <mergeCell ref="C165:E166"/>
    <mergeCell ref="F165:F166"/>
    <mergeCell ref="U165:U166"/>
    <mergeCell ref="C167:E168"/>
    <mergeCell ref="F167:F168"/>
    <mergeCell ref="U167:U168"/>
    <mergeCell ref="C169:E170"/>
    <mergeCell ref="F169:F170"/>
    <mergeCell ref="U169:U170"/>
    <mergeCell ref="C171:E172"/>
    <mergeCell ref="F171:F172"/>
    <mergeCell ref="F173:F174"/>
    <mergeCell ref="U173:U174"/>
    <mergeCell ref="C175:E176"/>
    <mergeCell ref="F175:F176"/>
    <mergeCell ref="C149:E150"/>
    <mergeCell ref="F149:F150"/>
    <mergeCell ref="U149:U150"/>
    <mergeCell ref="C151:E152"/>
    <mergeCell ref="F151:F152"/>
    <mergeCell ref="U151:U152"/>
    <mergeCell ref="C153:E154"/>
    <mergeCell ref="F153:F154"/>
    <mergeCell ref="U153:U154"/>
    <mergeCell ref="C155:E156"/>
    <mergeCell ref="F155:F156"/>
    <mergeCell ref="U155:U156"/>
    <mergeCell ref="C157:E158"/>
    <mergeCell ref="F157:F158"/>
    <mergeCell ref="U157:U158"/>
    <mergeCell ref="U175:U176"/>
    <mergeCell ref="C159:E160"/>
    <mergeCell ref="F159:F160"/>
    <mergeCell ref="U159:U160"/>
    <mergeCell ref="M147:M148"/>
    <mergeCell ref="N147:N148"/>
    <mergeCell ref="O147:O148"/>
    <mergeCell ref="P147:P148"/>
    <mergeCell ref="Q147:Q148"/>
    <mergeCell ref="R147:R148"/>
    <mergeCell ref="S147:S148"/>
    <mergeCell ref="T147:T148"/>
    <mergeCell ref="U147:U148"/>
    <mergeCell ref="B149:B174"/>
    <mergeCell ref="U171:U172"/>
    <mergeCell ref="C173:E174"/>
    <mergeCell ref="B137:U137"/>
    <mergeCell ref="C138:E138"/>
    <mergeCell ref="C139:E139"/>
    <mergeCell ref="U139:U140"/>
    <mergeCell ref="C140:E140"/>
    <mergeCell ref="B141:U141"/>
    <mergeCell ref="C142:E142"/>
    <mergeCell ref="C143:E143"/>
    <mergeCell ref="U143:U144"/>
    <mergeCell ref="C144:E144"/>
    <mergeCell ref="B145:U145"/>
    <mergeCell ref="B146:U146"/>
    <mergeCell ref="B147:B148"/>
    <mergeCell ref="C147:E148"/>
    <mergeCell ref="F147:F148"/>
    <mergeCell ref="G147:G148"/>
    <mergeCell ref="H147:H148"/>
    <mergeCell ref="I147:I148"/>
    <mergeCell ref="J147:J148"/>
    <mergeCell ref="K147:K148"/>
    <mergeCell ref="L147:L148"/>
    <mergeCell ref="B132:U132"/>
    <mergeCell ref="B133:U133"/>
    <mergeCell ref="B134:U134"/>
    <mergeCell ref="C135:E135"/>
    <mergeCell ref="H135:N135"/>
    <mergeCell ref="O135:S135"/>
    <mergeCell ref="T135:U135"/>
    <mergeCell ref="C136:E136"/>
    <mergeCell ref="H136:N136"/>
    <mergeCell ref="O136:S136"/>
    <mergeCell ref="T136:U136"/>
    <mergeCell ref="B124:U124"/>
    <mergeCell ref="C125:E125"/>
    <mergeCell ref="C126:E126"/>
    <mergeCell ref="U126:U127"/>
    <mergeCell ref="C127:E127"/>
    <mergeCell ref="B128:U128"/>
    <mergeCell ref="C129:E129"/>
    <mergeCell ref="C130:E130"/>
    <mergeCell ref="U130:U131"/>
    <mergeCell ref="C131:E131"/>
    <mergeCell ref="B119:U119"/>
    <mergeCell ref="B120:U120"/>
    <mergeCell ref="B121:U121"/>
    <mergeCell ref="C122:E122"/>
    <mergeCell ref="H122:N122"/>
    <mergeCell ref="O122:S122"/>
    <mergeCell ref="T122:U122"/>
    <mergeCell ref="C123:E123"/>
    <mergeCell ref="H123:N123"/>
    <mergeCell ref="O123:S123"/>
    <mergeCell ref="T123:U123"/>
    <mergeCell ref="B111:U111"/>
    <mergeCell ref="C112:E112"/>
    <mergeCell ref="C113:E113"/>
    <mergeCell ref="U113:U114"/>
    <mergeCell ref="C114:E114"/>
    <mergeCell ref="C116:E116"/>
    <mergeCell ref="C117:E117"/>
    <mergeCell ref="U117:U118"/>
    <mergeCell ref="C118:E118"/>
    <mergeCell ref="B108:U108"/>
    <mergeCell ref="C109:E109"/>
    <mergeCell ref="H109:N109"/>
    <mergeCell ref="O109:S109"/>
    <mergeCell ref="T109:U109"/>
    <mergeCell ref="C110:E110"/>
    <mergeCell ref="H110:N110"/>
    <mergeCell ref="O110:S110"/>
    <mergeCell ref="T110:U110"/>
    <mergeCell ref="B100:U100"/>
    <mergeCell ref="B101:U101"/>
    <mergeCell ref="B102:U102"/>
    <mergeCell ref="B103:U103"/>
    <mergeCell ref="B104:U104"/>
    <mergeCell ref="B105:D105"/>
    <mergeCell ref="E105:U105"/>
    <mergeCell ref="B106:U106"/>
    <mergeCell ref="B107:U107"/>
    <mergeCell ref="B95:U95"/>
    <mergeCell ref="B96:D96"/>
    <mergeCell ref="E96:U96"/>
    <mergeCell ref="B97:D97"/>
    <mergeCell ref="E97:U97"/>
    <mergeCell ref="B98:D98"/>
    <mergeCell ref="E98:U98"/>
    <mergeCell ref="B99:D99"/>
    <mergeCell ref="E99:U99"/>
    <mergeCell ref="B90:D90"/>
    <mergeCell ref="E90:U90"/>
    <mergeCell ref="B91:D91"/>
    <mergeCell ref="E91:U91"/>
    <mergeCell ref="B92:D92"/>
    <mergeCell ref="E92:U92"/>
    <mergeCell ref="B93:D93"/>
    <mergeCell ref="E93:U93"/>
    <mergeCell ref="B94:U94"/>
    <mergeCell ref="F79:F80"/>
    <mergeCell ref="U79:U80"/>
    <mergeCell ref="C81:E82"/>
    <mergeCell ref="F81:F82"/>
    <mergeCell ref="U81:U82"/>
    <mergeCell ref="B88:D88"/>
    <mergeCell ref="E88:U88"/>
    <mergeCell ref="B89:D89"/>
    <mergeCell ref="E89:U89"/>
    <mergeCell ref="U70:U71"/>
    <mergeCell ref="Q62:Q63"/>
    <mergeCell ref="R62:R63"/>
    <mergeCell ref="S62:S63"/>
    <mergeCell ref="T62:T63"/>
    <mergeCell ref="U62:U63"/>
    <mergeCell ref="B72:U72"/>
    <mergeCell ref="B73:B86"/>
    <mergeCell ref="C73:E74"/>
    <mergeCell ref="F73:F74"/>
    <mergeCell ref="U73:U74"/>
    <mergeCell ref="C75:E76"/>
    <mergeCell ref="F75:F76"/>
    <mergeCell ref="U75:U76"/>
    <mergeCell ref="C77:E78"/>
    <mergeCell ref="F77:F78"/>
    <mergeCell ref="C83:E84"/>
    <mergeCell ref="F83:F84"/>
    <mergeCell ref="U83:U84"/>
    <mergeCell ref="C85:E86"/>
    <mergeCell ref="F85:F86"/>
    <mergeCell ref="U85:U86"/>
    <mergeCell ref="U77:U78"/>
    <mergeCell ref="C79:E80"/>
    <mergeCell ref="B64:B71"/>
    <mergeCell ref="C64:E65"/>
    <mergeCell ref="F64:F65"/>
    <mergeCell ref="U64:U65"/>
    <mergeCell ref="C66:E67"/>
    <mergeCell ref="K62:K63"/>
    <mergeCell ref="L62:L63"/>
    <mergeCell ref="M62:M63"/>
    <mergeCell ref="N62:N63"/>
    <mergeCell ref="O62:O63"/>
    <mergeCell ref="P62:P63"/>
    <mergeCell ref="C62:E63"/>
    <mergeCell ref="F62:F63"/>
    <mergeCell ref="G62:G63"/>
    <mergeCell ref="H62:H63"/>
    <mergeCell ref="I62:I63"/>
    <mergeCell ref="J62:J63"/>
    <mergeCell ref="F66:F67"/>
    <mergeCell ref="U66:U67"/>
    <mergeCell ref="C68:E69"/>
    <mergeCell ref="F68:F69"/>
    <mergeCell ref="U68:U69"/>
    <mergeCell ref="C70:E71"/>
    <mergeCell ref="F70:F71"/>
    <mergeCell ref="C57:E57"/>
    <mergeCell ref="C58:E58"/>
    <mergeCell ref="U58:U59"/>
    <mergeCell ref="C59:E59"/>
    <mergeCell ref="B60:U60"/>
    <mergeCell ref="B61:U61"/>
    <mergeCell ref="B52:U52"/>
    <mergeCell ref="C53:E53"/>
    <mergeCell ref="C54:E54"/>
    <mergeCell ref="U54:U55"/>
    <mergeCell ref="C55:E55"/>
    <mergeCell ref="C56:E56"/>
    <mergeCell ref="B49:U49"/>
    <mergeCell ref="C50:E50"/>
    <mergeCell ref="H50:N50"/>
    <mergeCell ref="O50:S50"/>
    <mergeCell ref="T50:U50"/>
    <mergeCell ref="C51:E51"/>
    <mergeCell ref="H51:N51"/>
    <mergeCell ref="O51:S51"/>
    <mergeCell ref="T51:U51"/>
    <mergeCell ref="C44:E44"/>
    <mergeCell ref="C45:E45"/>
    <mergeCell ref="U45:U46"/>
    <mergeCell ref="C46:E46"/>
    <mergeCell ref="B47:U47"/>
    <mergeCell ref="B48:U48"/>
    <mergeCell ref="B39:U39"/>
    <mergeCell ref="C40:E40"/>
    <mergeCell ref="C41:E41"/>
    <mergeCell ref="U41:U42"/>
    <mergeCell ref="C42:E42"/>
    <mergeCell ref="C43:E43"/>
    <mergeCell ref="C37:E37"/>
    <mergeCell ref="H37:N37"/>
    <mergeCell ref="O37:S37"/>
    <mergeCell ref="T37:U37"/>
    <mergeCell ref="C38:E38"/>
    <mergeCell ref="H38:N38"/>
    <mergeCell ref="O38:S38"/>
    <mergeCell ref="T38:U38"/>
    <mergeCell ref="C33:E33"/>
    <mergeCell ref="U33:U34"/>
    <mergeCell ref="C34:E34"/>
    <mergeCell ref="B35:U35"/>
    <mergeCell ref="B36:U36"/>
    <mergeCell ref="C28:E28"/>
    <mergeCell ref="U28:U29"/>
    <mergeCell ref="C29:E29"/>
    <mergeCell ref="B30:U30"/>
    <mergeCell ref="C31:E31"/>
    <mergeCell ref="C32:E32"/>
    <mergeCell ref="C25:E25"/>
    <mergeCell ref="H25:N25"/>
    <mergeCell ref="O25:S25"/>
    <mergeCell ref="T25:U25"/>
    <mergeCell ref="B26:U26"/>
    <mergeCell ref="C27:E27"/>
    <mergeCell ref="B22:U22"/>
    <mergeCell ref="B23:U23"/>
    <mergeCell ref="C24:E24"/>
    <mergeCell ref="H24:N24"/>
    <mergeCell ref="O24:S24"/>
    <mergeCell ref="T24:U24"/>
    <mergeCell ref="B17:U17"/>
    <mergeCell ref="B18:U18"/>
    <mergeCell ref="B19:U19"/>
    <mergeCell ref="B20:U20"/>
    <mergeCell ref="B21:D21"/>
    <mergeCell ref="E21:U21"/>
    <mergeCell ref="B14:D14"/>
    <mergeCell ref="E14:U14"/>
    <mergeCell ref="B15:D15"/>
    <mergeCell ref="E15:U15"/>
    <mergeCell ref="B16:D16"/>
    <mergeCell ref="E16:U16"/>
    <mergeCell ref="B11:D11"/>
    <mergeCell ref="E11:U11"/>
    <mergeCell ref="B12:U12"/>
    <mergeCell ref="B13:D13"/>
    <mergeCell ref="E13:U13"/>
    <mergeCell ref="B10:D10"/>
    <mergeCell ref="E10:U10"/>
    <mergeCell ref="B7:D7"/>
    <mergeCell ref="E7:U7"/>
    <mergeCell ref="B8:D8"/>
    <mergeCell ref="E8:U8"/>
    <mergeCell ref="B9:D9"/>
    <mergeCell ref="E9:U9"/>
    <mergeCell ref="B2:U2"/>
    <mergeCell ref="B3:U3"/>
    <mergeCell ref="B4:D4"/>
    <mergeCell ref="E4:U4"/>
    <mergeCell ref="B6:D6"/>
    <mergeCell ref="E6:U6"/>
    <mergeCell ref="B492:D492"/>
    <mergeCell ref="E492:U492"/>
    <mergeCell ref="B493:D493"/>
    <mergeCell ref="E493:U493"/>
    <mergeCell ref="B495:D495"/>
    <mergeCell ref="E495:U495"/>
    <mergeCell ref="B496:U496"/>
    <mergeCell ref="B497:U497"/>
    <mergeCell ref="B498:D498"/>
    <mergeCell ref="E498:U498"/>
    <mergeCell ref="B494:D494"/>
    <mergeCell ref="E494:U494"/>
    <mergeCell ref="B499:D499"/>
    <mergeCell ref="E499:U499"/>
    <mergeCell ref="B500:D500"/>
    <mergeCell ref="E500:U500"/>
    <mergeCell ref="B501:D501"/>
    <mergeCell ref="E501:U501"/>
    <mergeCell ref="B502:U502"/>
    <mergeCell ref="B503:U503"/>
    <mergeCell ref="B504:U504"/>
    <mergeCell ref="B505:U505"/>
    <mergeCell ref="B506:U506"/>
    <mergeCell ref="B507:D507"/>
    <mergeCell ref="E507:U507"/>
    <mergeCell ref="B508:U508"/>
    <mergeCell ref="B509:U509"/>
    <mergeCell ref="B510:U510"/>
    <mergeCell ref="C511:E511"/>
    <mergeCell ref="H511:N511"/>
    <mergeCell ref="O511:S511"/>
    <mergeCell ref="T511:U511"/>
    <mergeCell ref="C512:E512"/>
    <mergeCell ref="H512:N512"/>
    <mergeCell ref="O512:S512"/>
    <mergeCell ref="T512:U512"/>
    <mergeCell ref="B513:U513"/>
    <mergeCell ref="C514:E514"/>
    <mergeCell ref="C515:E515"/>
    <mergeCell ref="U515:U516"/>
    <mergeCell ref="C516:E516"/>
    <mergeCell ref="B517:U517"/>
    <mergeCell ref="C518:E518"/>
    <mergeCell ref="C519:E519"/>
    <mergeCell ref="U519:U520"/>
    <mergeCell ref="C520:E520"/>
    <mergeCell ref="B521:U521"/>
    <mergeCell ref="B522:U522"/>
    <mergeCell ref="B523:U523"/>
    <mergeCell ref="C524:E524"/>
    <mergeCell ref="H524:N524"/>
    <mergeCell ref="O524:S524"/>
    <mergeCell ref="T524:U524"/>
    <mergeCell ref="C525:E525"/>
    <mergeCell ref="H525:N525"/>
    <mergeCell ref="O525:S525"/>
    <mergeCell ref="T525:U525"/>
    <mergeCell ref="B526:U526"/>
    <mergeCell ref="C527:E527"/>
    <mergeCell ref="C528:E528"/>
    <mergeCell ref="U528:U529"/>
    <mergeCell ref="C529:E529"/>
    <mergeCell ref="B530:U530"/>
    <mergeCell ref="C531:E531"/>
    <mergeCell ref="C532:E532"/>
    <mergeCell ref="U532:U533"/>
    <mergeCell ref="C533:E533"/>
    <mergeCell ref="B534:U534"/>
    <mergeCell ref="B535:U535"/>
    <mergeCell ref="B536:U536"/>
    <mergeCell ref="C537:E537"/>
    <mergeCell ref="H537:N537"/>
    <mergeCell ref="O537:S537"/>
    <mergeCell ref="T537:U537"/>
    <mergeCell ref="C538:E538"/>
    <mergeCell ref="H538:N538"/>
    <mergeCell ref="O538:S538"/>
    <mergeCell ref="T538:U538"/>
    <mergeCell ref="B539:U539"/>
    <mergeCell ref="C540:E540"/>
    <mergeCell ref="C541:E541"/>
    <mergeCell ref="U541:U542"/>
    <mergeCell ref="C542:E542"/>
    <mergeCell ref="B543:U543"/>
    <mergeCell ref="C544:E544"/>
    <mergeCell ref="C545:E545"/>
    <mergeCell ref="U545:U546"/>
    <mergeCell ref="C546:E546"/>
    <mergeCell ref="B547:U547"/>
    <mergeCell ref="B548:U548"/>
    <mergeCell ref="B549:B550"/>
    <mergeCell ref="C549:E550"/>
    <mergeCell ref="F549:F550"/>
    <mergeCell ref="G549:G550"/>
    <mergeCell ref="H549:H550"/>
    <mergeCell ref="I549:I550"/>
    <mergeCell ref="J549:J550"/>
    <mergeCell ref="K549:K550"/>
    <mergeCell ref="L549:L550"/>
    <mergeCell ref="M549:M550"/>
    <mergeCell ref="N549:N550"/>
    <mergeCell ref="O549:O550"/>
    <mergeCell ref="P549:P550"/>
    <mergeCell ref="Q549:Q550"/>
    <mergeCell ref="R549:R550"/>
    <mergeCell ref="S549:S550"/>
    <mergeCell ref="T549:T550"/>
    <mergeCell ref="U549:U550"/>
    <mergeCell ref="B551:B558"/>
    <mergeCell ref="C551:E552"/>
    <mergeCell ref="F551:F552"/>
    <mergeCell ref="U551:U552"/>
    <mergeCell ref="C553:E554"/>
    <mergeCell ref="F553:F554"/>
    <mergeCell ref="U553:U554"/>
    <mergeCell ref="C555:E556"/>
    <mergeCell ref="F555:F556"/>
    <mergeCell ref="U555:U556"/>
    <mergeCell ref="C557:E558"/>
    <mergeCell ref="F557:F558"/>
    <mergeCell ref="U557:U558"/>
    <mergeCell ref="B181:D181"/>
    <mergeCell ref="E181:U181"/>
    <mergeCell ref="B182:D182"/>
    <mergeCell ref="E182:U182"/>
    <mergeCell ref="B183:D183"/>
    <mergeCell ref="E183:U183"/>
    <mergeCell ref="B184:D184"/>
    <mergeCell ref="E184:U184"/>
    <mergeCell ref="B186:D186"/>
    <mergeCell ref="E186:U186"/>
    <mergeCell ref="B185:D185"/>
    <mergeCell ref="E185:U185"/>
    <mergeCell ref="B187:D187"/>
    <mergeCell ref="E187:U187"/>
    <mergeCell ref="B188:U188"/>
    <mergeCell ref="B189:U189"/>
    <mergeCell ref="B190:D190"/>
    <mergeCell ref="E190:U190"/>
    <mergeCell ref="B191:D191"/>
    <mergeCell ref="E191:U191"/>
    <mergeCell ref="B192:D192"/>
    <mergeCell ref="E192:U192"/>
    <mergeCell ref="B193:D193"/>
    <mergeCell ref="E193:U193"/>
    <mergeCell ref="B194:U194"/>
    <mergeCell ref="B195:U195"/>
    <mergeCell ref="B196:U196"/>
    <mergeCell ref="B197:U197"/>
    <mergeCell ref="B198:U198"/>
    <mergeCell ref="B199:D199"/>
    <mergeCell ref="E199:U199"/>
    <mergeCell ref="B200:U200"/>
    <mergeCell ref="B201:U201"/>
    <mergeCell ref="B202:U202"/>
    <mergeCell ref="C203:E203"/>
    <mergeCell ref="H203:N203"/>
    <mergeCell ref="O203:S203"/>
    <mergeCell ref="T203:U203"/>
    <mergeCell ref="C204:E204"/>
    <mergeCell ref="H204:N204"/>
    <mergeCell ref="O204:S204"/>
    <mergeCell ref="T204:U204"/>
    <mergeCell ref="C206:E206"/>
    <mergeCell ref="C207:E207"/>
    <mergeCell ref="U207:U208"/>
    <mergeCell ref="C208:E208"/>
    <mergeCell ref="C209:E209"/>
    <mergeCell ref="C210:E210"/>
    <mergeCell ref="C211:E211"/>
    <mergeCell ref="U211:U212"/>
    <mergeCell ref="C212:E212"/>
    <mergeCell ref="B213:U213"/>
    <mergeCell ref="B214:U214"/>
    <mergeCell ref="B215:U215"/>
    <mergeCell ref="C216:E216"/>
    <mergeCell ref="H216:N216"/>
    <mergeCell ref="O216:S216"/>
    <mergeCell ref="T216:U216"/>
    <mergeCell ref="C217:E217"/>
    <mergeCell ref="H217:N217"/>
    <mergeCell ref="O217:S217"/>
    <mergeCell ref="T217:U217"/>
    <mergeCell ref="B218:U218"/>
    <mergeCell ref="C219:E219"/>
    <mergeCell ref="C220:E220"/>
    <mergeCell ref="U220:U221"/>
    <mergeCell ref="C221:E221"/>
    <mergeCell ref="C223:E223"/>
    <mergeCell ref="C224:E224"/>
    <mergeCell ref="U224:U225"/>
    <mergeCell ref="C225:E225"/>
    <mergeCell ref="B226:U226"/>
    <mergeCell ref="B227:U227"/>
    <mergeCell ref="B228:U228"/>
    <mergeCell ref="C229:E229"/>
    <mergeCell ref="H229:N229"/>
    <mergeCell ref="O229:S229"/>
    <mergeCell ref="T229:U229"/>
    <mergeCell ref="C230:E230"/>
    <mergeCell ref="H230:N230"/>
    <mergeCell ref="O230:S230"/>
    <mergeCell ref="T230:U230"/>
    <mergeCell ref="B231:U231"/>
    <mergeCell ref="C232:E232"/>
    <mergeCell ref="C233:E233"/>
    <mergeCell ref="U233:U234"/>
    <mergeCell ref="C234:E234"/>
    <mergeCell ref="C236:E236"/>
    <mergeCell ref="C237:E237"/>
    <mergeCell ref="U237:U238"/>
    <mergeCell ref="C238:E238"/>
    <mergeCell ref="B239:U239"/>
    <mergeCell ref="B240:U240"/>
    <mergeCell ref="B241:B242"/>
    <mergeCell ref="C241:E242"/>
    <mergeCell ref="F241:F242"/>
    <mergeCell ref="G241:G242"/>
    <mergeCell ref="H241:H242"/>
    <mergeCell ref="I241:I242"/>
    <mergeCell ref="J241:J242"/>
    <mergeCell ref="K241:K242"/>
    <mergeCell ref="L241:L242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B243:B274"/>
    <mergeCell ref="C243:E244"/>
    <mergeCell ref="F243:F244"/>
    <mergeCell ref="U243:U244"/>
    <mergeCell ref="C245:E246"/>
    <mergeCell ref="F245:F246"/>
    <mergeCell ref="U245:U246"/>
    <mergeCell ref="C247:E248"/>
    <mergeCell ref="F247:F248"/>
    <mergeCell ref="U247:U248"/>
    <mergeCell ref="C249:E250"/>
    <mergeCell ref="F249:F250"/>
    <mergeCell ref="U249:U250"/>
    <mergeCell ref="C251:E252"/>
    <mergeCell ref="F251:F252"/>
    <mergeCell ref="U251:U252"/>
    <mergeCell ref="C253:E254"/>
    <mergeCell ref="F253:F254"/>
    <mergeCell ref="U253:U254"/>
    <mergeCell ref="C255:E256"/>
    <mergeCell ref="F255:F256"/>
    <mergeCell ref="U255:U256"/>
    <mergeCell ref="C257:E258"/>
    <mergeCell ref="F257:F258"/>
    <mergeCell ref="U257:U258"/>
    <mergeCell ref="C259:E260"/>
    <mergeCell ref="F259:F260"/>
    <mergeCell ref="U259:U260"/>
    <mergeCell ref="C261:E262"/>
    <mergeCell ref="F261:F262"/>
    <mergeCell ref="U261:U262"/>
    <mergeCell ref="C263:E264"/>
    <mergeCell ref="F263:F264"/>
    <mergeCell ref="U263:U264"/>
    <mergeCell ref="C271:E272"/>
    <mergeCell ref="F271:F272"/>
    <mergeCell ref="U271:U272"/>
    <mergeCell ref="C273:E274"/>
    <mergeCell ref="F273:F274"/>
    <mergeCell ref="U273:U274"/>
    <mergeCell ref="C265:E266"/>
    <mergeCell ref="F265:F266"/>
    <mergeCell ref="U265:U266"/>
    <mergeCell ref="C267:E268"/>
    <mergeCell ref="F267:F268"/>
    <mergeCell ref="U267:U268"/>
    <mergeCell ref="C269:E270"/>
    <mergeCell ref="F269:F270"/>
    <mergeCell ref="U269:U270"/>
    <mergeCell ref="B402:U402"/>
    <mergeCell ref="B403:U403"/>
    <mergeCell ref="B404:D404"/>
    <mergeCell ref="E404:U404"/>
    <mergeCell ref="B405:D405"/>
    <mergeCell ref="E405:U405"/>
    <mergeCell ref="B406:D406"/>
    <mergeCell ref="E406:U406"/>
    <mergeCell ref="B396:D396"/>
    <mergeCell ref="E396:U396"/>
    <mergeCell ref="B397:D397"/>
    <mergeCell ref="E397:U397"/>
    <mergeCell ref="B398:D398"/>
    <mergeCell ref="E398:U398"/>
    <mergeCell ref="B399:D399"/>
    <mergeCell ref="E399:U399"/>
    <mergeCell ref="B401:D401"/>
    <mergeCell ref="E401:U401"/>
    <mergeCell ref="B400:D400"/>
    <mergeCell ref="E400:U400"/>
    <mergeCell ref="B407:D407"/>
    <mergeCell ref="E407:U407"/>
    <mergeCell ref="B408:U408"/>
    <mergeCell ref="B409:U409"/>
    <mergeCell ref="B410:U410"/>
    <mergeCell ref="B411:U411"/>
    <mergeCell ref="B412:U412"/>
    <mergeCell ref="B413:D413"/>
    <mergeCell ref="E413:U413"/>
    <mergeCell ref="B414:U414"/>
    <mergeCell ref="B415:U415"/>
    <mergeCell ref="B416:U416"/>
    <mergeCell ref="C417:E417"/>
    <mergeCell ref="H417:N417"/>
    <mergeCell ref="O417:S417"/>
    <mergeCell ref="T417:U417"/>
    <mergeCell ref="C418:E418"/>
    <mergeCell ref="H418:N418"/>
    <mergeCell ref="O418:S418"/>
    <mergeCell ref="T418:U418"/>
    <mergeCell ref="B419:U419"/>
    <mergeCell ref="C420:E420"/>
    <mergeCell ref="C421:E421"/>
    <mergeCell ref="U421:U422"/>
    <mergeCell ref="C422:E422"/>
    <mergeCell ref="C424:E424"/>
    <mergeCell ref="C425:E425"/>
    <mergeCell ref="U425:U426"/>
    <mergeCell ref="C426:E426"/>
    <mergeCell ref="B427:U427"/>
    <mergeCell ref="B428:U428"/>
    <mergeCell ref="B429:U429"/>
    <mergeCell ref="C430:E430"/>
    <mergeCell ref="H430:N430"/>
    <mergeCell ref="O430:S430"/>
    <mergeCell ref="T430:U430"/>
    <mergeCell ref="C431:E431"/>
    <mergeCell ref="H431:N431"/>
    <mergeCell ref="O431:S431"/>
    <mergeCell ref="T431:U431"/>
    <mergeCell ref="B432:U432"/>
    <mergeCell ref="C433:E433"/>
    <mergeCell ref="C434:E434"/>
    <mergeCell ref="U434:U435"/>
    <mergeCell ref="C435:E435"/>
    <mergeCell ref="B436:U436"/>
    <mergeCell ref="C437:E437"/>
    <mergeCell ref="C438:E438"/>
    <mergeCell ref="U438:U439"/>
    <mergeCell ref="C439:E439"/>
    <mergeCell ref="B440:U440"/>
    <mergeCell ref="B441:U441"/>
    <mergeCell ref="B442:U442"/>
    <mergeCell ref="C443:E443"/>
    <mergeCell ref="H443:N443"/>
    <mergeCell ref="O443:S443"/>
    <mergeCell ref="T443:U443"/>
    <mergeCell ref="C444:E444"/>
    <mergeCell ref="H444:N444"/>
    <mergeCell ref="O444:S444"/>
    <mergeCell ref="T444:U444"/>
    <mergeCell ref="B445:U445"/>
    <mergeCell ref="C446:E446"/>
    <mergeCell ref="C447:E447"/>
    <mergeCell ref="U447:U448"/>
    <mergeCell ref="C448:E448"/>
    <mergeCell ref="A449:U449"/>
    <mergeCell ref="C450:E450"/>
    <mergeCell ref="C451:E451"/>
    <mergeCell ref="U451:U452"/>
    <mergeCell ref="C452:E452"/>
    <mergeCell ref="B453:U453"/>
    <mergeCell ref="B454:U454"/>
    <mergeCell ref="B455:U455"/>
    <mergeCell ref="C456:E456"/>
    <mergeCell ref="H456:N456"/>
    <mergeCell ref="O456:S456"/>
    <mergeCell ref="T456:U456"/>
    <mergeCell ref="C457:E457"/>
    <mergeCell ref="H457:N457"/>
    <mergeCell ref="O457:S457"/>
    <mergeCell ref="T457:U457"/>
    <mergeCell ref="U468:U469"/>
    <mergeCell ref="B458:U458"/>
    <mergeCell ref="C459:E459"/>
    <mergeCell ref="C460:E460"/>
    <mergeCell ref="U460:U461"/>
    <mergeCell ref="C461:E461"/>
    <mergeCell ref="C463:E463"/>
    <mergeCell ref="C464:E464"/>
    <mergeCell ref="U464:U465"/>
    <mergeCell ref="C465:E465"/>
    <mergeCell ref="U480:U481"/>
    <mergeCell ref="C482:E483"/>
    <mergeCell ref="F482:F483"/>
    <mergeCell ref="U482:U483"/>
    <mergeCell ref="C484:E485"/>
    <mergeCell ref="F484:F485"/>
    <mergeCell ref="B466:U466"/>
    <mergeCell ref="B467:U467"/>
    <mergeCell ref="B468:B469"/>
    <mergeCell ref="C468:E469"/>
    <mergeCell ref="F468:F469"/>
    <mergeCell ref="H468:H469"/>
    <mergeCell ref="I468:I469"/>
    <mergeCell ref="J468:J469"/>
    <mergeCell ref="K468:K469"/>
    <mergeCell ref="L468:L469"/>
    <mergeCell ref="M468:M469"/>
    <mergeCell ref="N468:N469"/>
    <mergeCell ref="O468:O469"/>
    <mergeCell ref="P468:P469"/>
    <mergeCell ref="Q468:Q469"/>
    <mergeCell ref="R468:R469"/>
    <mergeCell ref="S468:S469"/>
    <mergeCell ref="T468:T469"/>
    <mergeCell ref="C470:E471"/>
    <mergeCell ref="F470:F471"/>
    <mergeCell ref="U470:U471"/>
    <mergeCell ref="C472:E473"/>
    <mergeCell ref="F472:F473"/>
    <mergeCell ref="U472:U473"/>
    <mergeCell ref="C474:E475"/>
    <mergeCell ref="F474:F475"/>
    <mergeCell ref="U474:U475"/>
    <mergeCell ref="C476:E477"/>
    <mergeCell ref="F476:F477"/>
    <mergeCell ref="U476:U477"/>
    <mergeCell ref="C478:E479"/>
    <mergeCell ref="F478:F479"/>
    <mergeCell ref="U478:U479"/>
    <mergeCell ref="C480:E481"/>
    <mergeCell ref="F480:F481"/>
    <mergeCell ref="B288:U288"/>
    <mergeCell ref="C295:E295"/>
    <mergeCell ref="H295:N295"/>
    <mergeCell ref="O295:S295"/>
    <mergeCell ref="T295:U295"/>
    <mergeCell ref="C297:E297"/>
    <mergeCell ref="C298:E298"/>
    <mergeCell ref="U298:U299"/>
    <mergeCell ref="C299:E299"/>
    <mergeCell ref="B289:U289"/>
    <mergeCell ref="B290:D290"/>
    <mergeCell ref="E290:U290"/>
    <mergeCell ref="B291:U291"/>
    <mergeCell ref="B292:U292"/>
    <mergeCell ref="B293:U293"/>
    <mergeCell ref="C294:E294"/>
    <mergeCell ref="C488:E489"/>
    <mergeCell ref="F488:F489"/>
    <mergeCell ref="U488:U489"/>
    <mergeCell ref="C490:E491"/>
    <mergeCell ref="F490:F491"/>
    <mergeCell ref="U490:U491"/>
    <mergeCell ref="U484:U485"/>
    <mergeCell ref="C486:E487"/>
    <mergeCell ref="F486:F487"/>
    <mergeCell ref="U486:U487"/>
    <mergeCell ref="B282:D282"/>
    <mergeCell ref="E282:U282"/>
    <mergeCell ref="B283:D283"/>
    <mergeCell ref="E283:U283"/>
    <mergeCell ref="B284:D284"/>
    <mergeCell ref="E284:U284"/>
    <mergeCell ref="B285:U285"/>
    <mergeCell ref="B286:U286"/>
    <mergeCell ref="B287:U287"/>
    <mergeCell ref="B275:D275"/>
    <mergeCell ref="E275:U275"/>
    <mergeCell ref="B276:D276"/>
    <mergeCell ref="E276:U276"/>
    <mergeCell ref="B278:D278"/>
    <mergeCell ref="E278:U278"/>
    <mergeCell ref="B279:U279"/>
    <mergeCell ref="B280:U280"/>
    <mergeCell ref="B281:D281"/>
    <mergeCell ref="E281:U281"/>
    <mergeCell ref="H294:N294"/>
    <mergeCell ref="O294:S294"/>
    <mergeCell ref="T294:U294"/>
    <mergeCell ref="C300:U300"/>
    <mergeCell ref="C301:E301"/>
    <mergeCell ref="C302:E302"/>
    <mergeCell ref="U302:U303"/>
    <mergeCell ref="C303:E303"/>
    <mergeCell ref="B304:U304"/>
    <mergeCell ref="B305:U305"/>
    <mergeCell ref="B306:U306"/>
    <mergeCell ref="C307:E307"/>
    <mergeCell ref="H307:N307"/>
    <mergeCell ref="O307:S307"/>
    <mergeCell ref="T307:U307"/>
    <mergeCell ref="C308:E308"/>
    <mergeCell ref="H308:N308"/>
    <mergeCell ref="O308:S308"/>
    <mergeCell ref="T308:U308"/>
    <mergeCell ref="C310:E310"/>
    <mergeCell ref="C311:E311"/>
    <mergeCell ref="U311:U312"/>
    <mergeCell ref="C312:E312"/>
    <mergeCell ref="C313:E313"/>
    <mergeCell ref="C314:E314"/>
    <mergeCell ref="C315:E315"/>
    <mergeCell ref="U315:U316"/>
    <mergeCell ref="C316:E316"/>
    <mergeCell ref="B317:U317"/>
    <mergeCell ref="B318:U318"/>
    <mergeCell ref="B319:U319"/>
    <mergeCell ref="C320:E320"/>
    <mergeCell ref="H320:N320"/>
    <mergeCell ref="O320:S320"/>
    <mergeCell ref="T320:U320"/>
    <mergeCell ref="C321:E321"/>
    <mergeCell ref="H321:N321"/>
    <mergeCell ref="O321:S321"/>
    <mergeCell ref="T321:U321"/>
    <mergeCell ref="C323:E323"/>
    <mergeCell ref="C324:E324"/>
    <mergeCell ref="U324:U325"/>
    <mergeCell ref="C325:E325"/>
    <mergeCell ref="C327:E327"/>
    <mergeCell ref="C328:E328"/>
    <mergeCell ref="U328:U329"/>
    <mergeCell ref="C329:E329"/>
    <mergeCell ref="B330:U330"/>
    <mergeCell ref="B331:U331"/>
    <mergeCell ref="B332:U332"/>
    <mergeCell ref="C333:E333"/>
    <mergeCell ref="H333:N333"/>
    <mergeCell ref="O333:S333"/>
    <mergeCell ref="T333:U333"/>
    <mergeCell ref="C334:E334"/>
    <mergeCell ref="H334:N334"/>
    <mergeCell ref="O334:S334"/>
    <mergeCell ref="T334:U334"/>
    <mergeCell ref="B335:C335"/>
    <mergeCell ref="B343:U343"/>
    <mergeCell ref="B344:U344"/>
    <mergeCell ref="B345:U345"/>
    <mergeCell ref="C346:E346"/>
    <mergeCell ref="H346:N346"/>
    <mergeCell ref="O346:S346"/>
    <mergeCell ref="T346:U346"/>
    <mergeCell ref="C347:E347"/>
    <mergeCell ref="H347:N347"/>
    <mergeCell ref="O347:S347"/>
    <mergeCell ref="T347:U347"/>
    <mergeCell ref="C336:E336"/>
    <mergeCell ref="C337:E337"/>
    <mergeCell ref="U337:U338"/>
    <mergeCell ref="C338:E338"/>
    <mergeCell ref="C339:U339"/>
    <mergeCell ref="C340:E340"/>
    <mergeCell ref="C341:E341"/>
    <mergeCell ref="U341:U342"/>
    <mergeCell ref="C342:E342"/>
    <mergeCell ref="C348:U348"/>
    <mergeCell ref="C349:E349"/>
    <mergeCell ref="C350:E350"/>
    <mergeCell ref="U350:U351"/>
    <mergeCell ref="C351:E351"/>
    <mergeCell ref="C352:U352"/>
    <mergeCell ref="C353:E353"/>
    <mergeCell ref="C354:E354"/>
    <mergeCell ref="U354:U355"/>
    <mergeCell ref="C355:E355"/>
    <mergeCell ref="B356:U356"/>
    <mergeCell ref="B357:U357"/>
    <mergeCell ref="B358:U358"/>
    <mergeCell ref="C359:E359"/>
    <mergeCell ref="H359:N359"/>
    <mergeCell ref="O359:S359"/>
    <mergeCell ref="T359:U359"/>
    <mergeCell ref="C360:E360"/>
    <mergeCell ref="H360:N360"/>
    <mergeCell ref="O360:S360"/>
    <mergeCell ref="T360:U360"/>
    <mergeCell ref="C361:U361"/>
    <mergeCell ref="C362:E362"/>
    <mergeCell ref="C363:E363"/>
    <mergeCell ref="U363:U364"/>
    <mergeCell ref="C364:E364"/>
    <mergeCell ref="S372:S373"/>
    <mergeCell ref="T372:T373"/>
    <mergeCell ref="U372:U373"/>
    <mergeCell ref="C365:U365"/>
    <mergeCell ref="M366:M367"/>
    <mergeCell ref="N366:N367"/>
    <mergeCell ref="O366:O367"/>
    <mergeCell ref="P366:P367"/>
    <mergeCell ref="Q366:Q367"/>
    <mergeCell ref="R366:R367"/>
    <mergeCell ref="S366:S367"/>
    <mergeCell ref="T366:T367"/>
    <mergeCell ref="U366:U367"/>
    <mergeCell ref="B366:B367"/>
    <mergeCell ref="C366:E367"/>
    <mergeCell ref="F366:F367"/>
    <mergeCell ref="G366:G367"/>
    <mergeCell ref="H366:H367"/>
    <mergeCell ref="I366:I367"/>
    <mergeCell ref="J366:J367"/>
    <mergeCell ref="K366:K367"/>
    <mergeCell ref="L366:L367"/>
    <mergeCell ref="C384:E385"/>
    <mergeCell ref="U384:U385"/>
    <mergeCell ref="C386:E387"/>
    <mergeCell ref="U386:U387"/>
    <mergeCell ref="C368:E368"/>
    <mergeCell ref="U368:U369"/>
    <mergeCell ref="C369:E369"/>
    <mergeCell ref="B370:U370"/>
    <mergeCell ref="B371:U371"/>
    <mergeCell ref="B372:B373"/>
    <mergeCell ref="C372:E373"/>
    <mergeCell ref="F372:F373"/>
    <mergeCell ref="G372:G373"/>
    <mergeCell ref="H372:H373"/>
    <mergeCell ref="I372:I373"/>
    <mergeCell ref="J372:J373"/>
    <mergeCell ref="K372:K373"/>
    <mergeCell ref="L372:L373"/>
    <mergeCell ref="M372:M373"/>
    <mergeCell ref="N372:N373"/>
    <mergeCell ref="O372:O373"/>
    <mergeCell ref="P372:P373"/>
    <mergeCell ref="Q372:Q373"/>
    <mergeCell ref="R372:R373"/>
    <mergeCell ref="B388:B389"/>
    <mergeCell ref="C388:E389"/>
    <mergeCell ref="F388:F389"/>
    <mergeCell ref="U388:U389"/>
    <mergeCell ref="B390:B393"/>
    <mergeCell ref="C390:E391"/>
    <mergeCell ref="F390:F391"/>
    <mergeCell ref="U390:U391"/>
    <mergeCell ref="C392:E393"/>
    <mergeCell ref="F392:F393"/>
    <mergeCell ref="U392:U393"/>
    <mergeCell ref="B175:B180"/>
    <mergeCell ref="B382:B387"/>
    <mergeCell ref="B374:B381"/>
    <mergeCell ref="B394:B395"/>
    <mergeCell ref="C394:E395"/>
    <mergeCell ref="F394:F395"/>
    <mergeCell ref="U394:U395"/>
    <mergeCell ref="B277:D277"/>
    <mergeCell ref="E277:U277"/>
    <mergeCell ref="C374:E375"/>
    <mergeCell ref="F374:F375"/>
    <mergeCell ref="U374:U375"/>
    <mergeCell ref="C376:E377"/>
    <mergeCell ref="F376:F377"/>
    <mergeCell ref="U376:U377"/>
    <mergeCell ref="C378:E379"/>
    <mergeCell ref="F378:F379"/>
    <mergeCell ref="U378:U379"/>
    <mergeCell ref="C380:E381"/>
    <mergeCell ref="F380:F381"/>
    <mergeCell ref="U380:U381"/>
    <mergeCell ref="C382:E383"/>
    <mergeCell ref="F382:F383"/>
    <mergeCell ref="U382:U383"/>
  </mergeCells>
  <printOptions horizontalCentered="1"/>
  <pageMargins left="0.23622047244094491" right="0.23622047244094491" top="0.74803149606299213" bottom="0.74803149606299213" header="0.31496062992125984" footer="0.31496062992125984"/>
  <pageSetup scale="67" fitToHeight="0" orientation="landscape" r:id="rId1"/>
  <rowBreaks count="22" manualBreakCount="22">
    <brk id="29" max="20" man="1"/>
    <brk id="47" max="20" man="1"/>
    <brk id="71" max="20" man="1"/>
    <brk id="99" max="20" man="1"/>
    <brk id="122" max="20" man="1"/>
    <brk id="140" max="20" man="1"/>
    <brk id="157" max="20" man="1"/>
    <brk id="170" max="20" man="1"/>
    <brk id="187" max="20" man="1"/>
    <brk id="216" max="20" man="1"/>
    <brk id="239" max="20" man="1"/>
    <brk id="264" max="20" man="1"/>
    <brk id="290" max="20" man="1"/>
    <brk id="312" max="20" man="1"/>
    <brk id="341" max="20" man="1"/>
    <brk id="370" max="20" man="1"/>
    <brk id="395" max="20" man="1"/>
    <brk id="422" max="20" man="1"/>
    <brk id="448" max="20" man="1"/>
    <brk id="515" max="20" man="1"/>
    <brk id="541" max="20" man="1"/>
    <brk id="573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PBr 2020</vt:lpstr>
      <vt:lpstr>'PBr 2020'!Área_de_impresión</vt:lpstr>
      <vt:lpstr>'PBr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USUARIO</cp:lastModifiedBy>
  <cp:lastPrinted>2021-04-08T22:39:44Z</cp:lastPrinted>
  <dcterms:created xsi:type="dcterms:W3CDTF">2018-08-24T01:26:16Z</dcterms:created>
  <dcterms:modified xsi:type="dcterms:W3CDTF">2021-04-08T22:41:00Z</dcterms:modified>
</cp:coreProperties>
</file>