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7935"/>
  </bookViews>
  <sheets>
    <sheet name="Hoja1" sheetId="1" r:id="rId1"/>
  </sheets>
  <definedNames>
    <definedName name="_xlnm.Print_Area" localSheetId="0">Hoja1!$A$1:$S$214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S188" i="1"/>
  <c r="S146" l="1"/>
  <c r="S140"/>
  <c r="S136"/>
  <c r="S60" l="1"/>
  <c r="R25" l="1"/>
  <c r="Q25"/>
  <c r="P25"/>
  <c r="O25"/>
  <c r="N25"/>
  <c r="M25"/>
  <c r="S18"/>
  <c r="S20"/>
  <c r="S22"/>
  <c r="S24"/>
  <c r="S26"/>
  <c r="S28"/>
  <c r="S30"/>
  <c r="S176" l="1"/>
  <c r="I63" l="1"/>
  <c r="H63"/>
  <c r="G63"/>
  <c r="G58"/>
  <c r="H58" s="1"/>
  <c r="I58" s="1"/>
  <c r="J58" s="1"/>
  <c r="K58" s="1"/>
  <c r="L58" s="1"/>
  <c r="S86" l="1"/>
  <c r="S192" l="1"/>
  <c r="S162" l="1"/>
  <c r="S178"/>
  <c r="S174"/>
  <c r="S172"/>
  <c r="S170"/>
  <c r="S168"/>
  <c r="S166"/>
  <c r="S164"/>
  <c r="S160"/>
  <c r="S158"/>
  <c r="S156"/>
  <c r="S154"/>
  <c r="S152"/>
  <c r="S150"/>
  <c r="S148"/>
  <c r="S144"/>
  <c r="S142"/>
  <c r="S138"/>
  <c r="S134"/>
  <c r="S132"/>
  <c r="S130"/>
  <c r="S128"/>
  <c r="S126"/>
  <c r="S124"/>
  <c r="S122"/>
  <c r="S120"/>
  <c r="S118"/>
  <c r="S116"/>
  <c r="S114"/>
  <c r="S112"/>
  <c r="S110"/>
  <c r="S108"/>
  <c r="S106"/>
  <c r="S104"/>
  <c r="S102"/>
  <c r="S100"/>
  <c r="S98"/>
  <c r="S96"/>
  <c r="S94"/>
  <c r="S92"/>
  <c r="S90"/>
  <c r="S190" l="1"/>
  <c r="S186"/>
  <c r="S184"/>
  <c r="S182"/>
  <c r="S180"/>
  <c r="S10"/>
  <c r="S12"/>
  <c r="S14"/>
  <c r="S16"/>
  <c r="S88" l="1"/>
  <c r="S84"/>
  <c r="S82"/>
  <c r="S80"/>
  <c r="S78"/>
  <c r="S76"/>
  <c r="S74"/>
  <c r="S72"/>
  <c r="S70"/>
  <c r="S68"/>
  <c r="S66"/>
  <c r="S64"/>
  <c r="S58"/>
  <c r="S56"/>
  <c r="S54"/>
  <c r="S52"/>
  <c r="S50"/>
  <c r="S48"/>
  <c r="S46"/>
  <c r="S44"/>
  <c r="S42"/>
  <c r="S40"/>
  <c r="S38"/>
  <c r="S36"/>
  <c r="S34"/>
  <c r="S32"/>
  <c r="S62"/>
</calcChain>
</file>

<file path=xl/sharedStrings.xml><?xml version="1.0" encoding="utf-8"?>
<sst xmlns="http://schemas.openxmlformats.org/spreadsheetml/2006/main" count="491" uniqueCount="256">
  <si>
    <t>Nombre y descripción de la acción y/o actividad.</t>
  </si>
  <si>
    <t>Fortalecimiento de las Finanzas de la CAPAMA.</t>
  </si>
  <si>
    <t>Elaboraciòn de Reportes Presupuestales trimestrales  para garantizar que el gasto establecido se ajuste al monto y calendario financiero autorizado para el cumplimiento de los programas, objetivos y metas.</t>
  </si>
  <si>
    <t>Elaboración de reportes diarios del ingreso obtenido a travès  de las oficinas recaudadoras</t>
  </si>
  <si>
    <t>Elaboración de Cheques y Transferencias para dar  cumplimiento a los pagos y compromisos adquiridos en tiempo y forma, a travès de las Pòlizas de Egresos realizadas durante el mes.</t>
  </si>
  <si>
    <t>Realizar recorridos de Lunes a Viernes para garantizar la operatividad de las unidades receptoras (Cajeros automàticos de capama) para la captaciòn de ingresos.</t>
  </si>
  <si>
    <t>Elaboracion de las nóminas quincenales para el pago del personal de CAPAMA de acuerdo al programa anual.</t>
  </si>
  <si>
    <t xml:space="preserve">Otorgar Consultas Mèdicas para coadyuvar con la salud  de los empleados de CAPAMA   de lunes a viernes  para disminuir la morbimortalidad en este organismo. </t>
  </si>
  <si>
    <t>Atender las requisiciones para la compra  de materiales y suministros recibidas de las diferentes entidades del organismo para el correcto desarrollo de sus actividades.</t>
  </si>
  <si>
    <t>Realizar semestralmente los inventarios fisicos de los almacenes de la CAPAMA,  para el control de las entradas y salidas de materiales y equipos.</t>
  </si>
  <si>
    <t>Publicar oportunamente la información en fracciones requeridas en la Plataforma Nacional de Transparencia</t>
  </si>
  <si>
    <t>Agendar semanalmente reuniones de trabajo para coordinar las áreas operativas y administrativas</t>
  </si>
  <si>
    <t>Atender de manera eficaz las quejas y denuncias presentadas, así como los  asuntos turnados por la Dirección General.</t>
  </si>
  <si>
    <t>Supervisar los procesos de las obras a cargo de la Dirección de Operación y control del uso de los materiales.</t>
  </si>
  <si>
    <t>Efectuar revisiones a las operaciones de las unidades administrativas del organismo.</t>
  </si>
  <si>
    <t>Monitoreo de medios impresos para atención a problemáticas de la ciudadanía en agua potable, alcantarillado y bacheo.</t>
  </si>
  <si>
    <t>Defender los intereses juridicos ante autoridades federales, estatales, municipales, administrativas jurisdiccionales y particulares ya sea personas fisicas o morales de todo procedimiento que represente un riesgo para los intereses del organismo.</t>
  </si>
  <si>
    <t>Modernizar las comunicaciones y equipos de cómputo del organismo</t>
  </si>
  <si>
    <t>Vigilar la operación y mantenimiento preventivo de los sistemas de información</t>
  </si>
  <si>
    <t>Mantenimiento y reparación de equipos de cómputo</t>
  </si>
  <si>
    <t>Realizar Nuevos Contratos de Servicio de Agua Potable.</t>
  </si>
  <si>
    <t>Facturación a usuarios de las Gerencias Renacimiento, Coloso, Pie de la Cuesta y Diamante.</t>
  </si>
  <si>
    <t>Realizar visitas domiciliarias de Notificación de Adeudo y Corte de Servicio a usuarios morosos.</t>
  </si>
  <si>
    <t>Realizar Inspecciones Domiciliarias, atendiendo la solicitud del Usuario.</t>
  </si>
  <si>
    <t>Actualizar datos de  padrón de usuarios</t>
  </si>
  <si>
    <t>Instalación de Medidores a tomas de agua.</t>
  </si>
  <si>
    <t>Obtener ingresos por medio de Pagos por uso y aprovechamientos de la infraestructura hidraulica y alcantarillado .</t>
  </si>
  <si>
    <t>Cumplir con el ingreso programado en el organismo operador.</t>
  </si>
  <si>
    <t>Cumplimiento del monto programado a ingresar en la Gerencia Centro</t>
  </si>
  <si>
    <t>Cumplimiento del monto programado a ingresar en la Gerencia Diamante</t>
  </si>
  <si>
    <t>Cumplimiento del monto programado a ingresar en la Gerencia Renacimiento</t>
  </si>
  <si>
    <t>Cumplimiento del monto programado a ingresar en la Gerencia Coloso</t>
  </si>
  <si>
    <t>Cumplimiento del monto programado a ingresar en la Gerencia Pie de la Cuesta</t>
  </si>
  <si>
    <t>C1. A5.- Potabilizar la mayor cantidad de agua posible cumpliendo con las normas de calidad establecida en la NOM-127-SSA1-1997</t>
  </si>
  <si>
    <t>C1. A6.- Realizar y coordinar el programa de mantenimiento preventivo-correctivo de los equipos electromecanicos en el rubro mecanico</t>
  </si>
  <si>
    <t>C1. A7.- Cumplir con el programa de mantenimiento preventivo correctivo de los equipos electromecanicos</t>
  </si>
  <si>
    <t>C2. A1. Cumplir con la realización del desazolve de las redes de alcantarillado sanitario</t>
  </si>
  <si>
    <t>C3. A1. Realizar las reuniones de coordinación con las areas a cargo de la Subdirección de Saneamiento</t>
  </si>
  <si>
    <t>C3. A2. Coordinar con las areas involucradas los analisis de las PTAR´s</t>
  </si>
  <si>
    <t>Acciones para eficientar servicios hidrosanitarios, así como mejoramiento de la infraesctrutura civil</t>
  </si>
  <si>
    <t xml:space="preserve">Preparar las reuniones técnicas necesarias para mejorar el servicio que se brinda Subdireción de Construcción de la Direción Técnica </t>
  </si>
  <si>
    <t>Elaboración de Proyectos Ejecutivos de Agua Potable, Alcantarillado y Saneamiento</t>
  </si>
  <si>
    <t>Realizar los procesos de licitación y adjudiación de las obras públicas que realiza la CAPAMA</t>
  </si>
  <si>
    <t>Planear, operar, dirigir los asuntos de la CAPAMA</t>
  </si>
  <si>
    <t>Mejora en la Facturación y Recaudación</t>
  </si>
  <si>
    <t>Participar en reuniones de trabajo en coordinación con otras dependencias para establecer mecanismos de atención para la resolución de las demandas ciudadanas.</t>
  </si>
  <si>
    <t>Coordinar las acciones realizadas en  los departamentos de la Dirección de Gestión  Ciudadana.</t>
  </si>
  <si>
    <t>Fomentando actividades  para el uso sustentable del agua.</t>
  </si>
  <si>
    <t>Atención a las demandas a Usuarios en Mesa de Trabajo y Recorridos.</t>
  </si>
  <si>
    <t>Atención a Demandas Ciudadanas Vía Telefónicas 073.</t>
  </si>
  <si>
    <t>Mitigar la falta de servicio de agua mediante la entrega de servicios de agua en pipa.</t>
  </si>
  <si>
    <t>Asesorar, orientar hasta su conclusión las quejas  contra actos u omisiones de las distintas áreas de la C.A.P.A.M.A.</t>
  </si>
  <si>
    <t>Fomentar acciones para el desarrollo de una nueva cultura del agua.</t>
  </si>
  <si>
    <t>Núm. 
Progr.</t>
  </si>
  <si>
    <t>Programa Presupuestario</t>
  </si>
  <si>
    <t>Nombre del Indicador</t>
  </si>
  <si>
    <t xml:space="preserve">Porcentaje de cumplimiento de fracciones requeridas en la Plataforma Nacional de Transparencia </t>
  </si>
  <si>
    <t>Porcentaje de cumplimiento de la agenda semanal</t>
  </si>
  <si>
    <t>Porcentaje de avance en la atención de los asuntos</t>
  </si>
  <si>
    <t xml:space="preserve">Porcentaje de avance en la supervisión de las obras de rehabilitación y mantenimiento </t>
  </si>
  <si>
    <t>Porcentaje de atención en las revisiones programadas</t>
  </si>
  <si>
    <t>Porcentaje de cumplimiento en el monitoreo de problemáticas  en agua potable, alcantarillado y bacheo a través de medios impresos</t>
  </si>
  <si>
    <t xml:space="preserve">Porcentaje de contestación a asuntos jurídicos en defensa del organismo </t>
  </si>
  <si>
    <t>Porcentaje de cumplimiento de la modernización de comunicaciones, red de datos y equipos de cómputo.</t>
  </si>
  <si>
    <t>Porcentaje de cumplimiento en el mantenimiento preventivo de los sistemas</t>
  </si>
  <si>
    <t>Porcentaje de cumplimiento del mantenimiento y reparación de equipos de cómputo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</si>
  <si>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</si>
  <si>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</si>
  <si>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</si>
  <si>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</si>
  <si>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</si>
  <si>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</si>
  <si>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</si>
  <si>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</si>
  <si>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</si>
  <si>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Abril</t>
  </si>
  <si>
    <t>Mayo</t>
  </si>
  <si>
    <t>U. de M.</t>
  </si>
  <si>
    <t>Fracciones</t>
  </si>
  <si>
    <t>Agendas</t>
  </si>
  <si>
    <t xml:space="preserve">Asuntos </t>
  </si>
  <si>
    <t>Obras</t>
  </si>
  <si>
    <t>Revisión</t>
  </si>
  <si>
    <t>Sintesis Informativa</t>
  </si>
  <si>
    <t>Asuntos Jurídicos</t>
  </si>
  <si>
    <t>Modernizaciones</t>
  </si>
  <si>
    <t>Recibos</t>
  </si>
  <si>
    <t>Programas</t>
  </si>
  <si>
    <t>Servicios</t>
  </si>
  <si>
    <t>Publicación</t>
  </si>
  <si>
    <t>Resguardos</t>
  </si>
  <si>
    <t>Estados Financieros</t>
  </si>
  <si>
    <t>Reportes</t>
  </si>
  <si>
    <t>Pólizas</t>
  </si>
  <si>
    <t>Recorridos</t>
  </si>
  <si>
    <t>Nominas</t>
  </si>
  <si>
    <t>Consultas</t>
  </si>
  <si>
    <t>Requisiciones</t>
  </si>
  <si>
    <t>Inventarios</t>
  </si>
  <si>
    <t>Contratos</t>
  </si>
  <si>
    <t>Visitas</t>
  </si>
  <si>
    <t>Solicitudes</t>
  </si>
  <si>
    <t>Medidores</t>
  </si>
  <si>
    <t>Reuniones</t>
  </si>
  <si>
    <t>Equipos</t>
  </si>
  <si>
    <t>Porcentaje</t>
  </si>
  <si>
    <t>Proyectos Ejecutivos</t>
  </si>
  <si>
    <t>Acciones</t>
  </si>
  <si>
    <t>Actividades</t>
  </si>
  <si>
    <t>Demandas</t>
  </si>
  <si>
    <t>Porcentaje de cumplimiento en la Publicaciòn de la Informaciòn Contable y Presupuestal de la Capama.</t>
  </si>
  <si>
    <t>Porcentaje de cumplimiento en la elaboraciòn de resguardos de bienes muebles adquiridos.</t>
  </si>
  <si>
    <t>Porcentaje de cumplimiento en la elaboración de estados financieros.</t>
  </si>
  <si>
    <t>Porcentaje de cumplimiento en la elaboraciòn de Reportes  Presupuestales de la Capama.</t>
  </si>
  <si>
    <t>Porcentaje de cumplimiento de los Reportes del ingreso diario obtenido</t>
  </si>
  <si>
    <t>Porcentaje de cumplimiento en la Programación de Pagos.</t>
  </si>
  <si>
    <t>Porcentaje de cumplimiento de recorridos realizados a las unidades receptoras.</t>
  </si>
  <si>
    <t>Porcentaje de cumplimiento de  elaboración de nóminas.</t>
  </si>
  <si>
    <t>Porcentaje de cumplimiento de las consultas otorgadas a los empleados de la CAPAMA.</t>
  </si>
  <si>
    <t>Porcentaje de atención a reportes internos por mantenimiento y reparación de equipos e infraestructura.</t>
  </si>
  <si>
    <t>Porcentaje de cumplimiento de requisiciones de insumos y materiales  para la adecuada operatividad de la CAPAMA.</t>
  </si>
  <si>
    <t>Porcentaje de cumplimiento de inventarios realizados en almacenes de la CAPAMA.</t>
  </si>
  <si>
    <t>Inconfor-
midades</t>
  </si>
  <si>
    <t>Porcentaje de cumplimiento del proceso de contratación.</t>
  </si>
  <si>
    <t xml:space="preserve">Porcentaje de Cumplimiento en el nivel de Facturación en Oficina Centrral. </t>
  </si>
  <si>
    <t>Porcentaje de Cumplimiento en el nivel de Facturación de las Gerencias Renacimiento, Coloso, Pie de la Cuesta y Diamante.</t>
  </si>
  <si>
    <t>Porcentaje de cumplimiento de visitas domiciliarias de notificacion de adeudo y corte de servicio.</t>
  </si>
  <si>
    <t>Porcentaje de Cumplimeinto en Inspecciones domiciliarias atendidas. Solicitadas por usuarios</t>
  </si>
  <si>
    <t>Porcentaje de Cumplimiento de actualización datos del Padrón de Usuarios</t>
  </si>
  <si>
    <t>Porcentaje de Cumplimiento en la Instalación de Medidores</t>
  </si>
  <si>
    <t xml:space="preserve">Porcentaje de atención a las inconformidades recibidas en el módulo de atención integral </t>
  </si>
  <si>
    <t>Porcentaje de cumplimiento en el importe de la facturacón mensual programada</t>
  </si>
  <si>
    <t>Porcentaje de cumplimiento por el ingreso de Uso y Aprovechamiento de instalación Hidraulica</t>
  </si>
  <si>
    <t>Porcentaje de Cumplimiento del  Ingreso programado para el Ejercicio Fiscal 2018</t>
  </si>
  <si>
    <t>Porcentaje de  Eficiencia en el ingreso de la Gerencia Centro</t>
  </si>
  <si>
    <t>Porcentaje de  Eficiencia en el ingreso de la Gerencia Diamante</t>
  </si>
  <si>
    <t>Porcentaje de  Eficiencia en el ingreso de la Gerencia Renacimiento</t>
  </si>
  <si>
    <t>Porcentaje de  Eficiencia en el ingreso de la Gerencia Coloso</t>
  </si>
  <si>
    <t>Porcentaje de  Eficiencia en el ingreso de la Gerencia Pie de la Cuesta</t>
  </si>
  <si>
    <t>Coordinar las acciónes realizadas en  los departamentos de la Direción Operativa</t>
  </si>
  <si>
    <t>Coordinar las acciónes realizadas en  los departamentos de la Subdirección de agua potable</t>
  </si>
  <si>
    <t>Porcentaje de extracción de agua del rio Papagayo</t>
  </si>
  <si>
    <t>Porcentaje de fugas reparadas de agua potable</t>
  </si>
  <si>
    <t>Porcentaje de agua potabilizada</t>
  </si>
  <si>
    <t>Porcentaje de mantenimientos preventivos-coorectivos realizados</t>
  </si>
  <si>
    <t>Porcentaje de azolve extraido</t>
  </si>
  <si>
    <t>Coordinar las acciónes realizadas en  los departamentos de la Subdirección de Saneamiento</t>
  </si>
  <si>
    <t>Coordinar las acciónes realizadas en  las Plantas de Tratamiento de Aguas Residuales y Carcamos de Bombeo</t>
  </si>
  <si>
    <t>Porcentaje de calidad en el efluente en la planta Aguas Blancas en base a los SST</t>
  </si>
  <si>
    <t>Porcentaje de calidad en el efluente en la planta Renacimiento en base a los SST</t>
  </si>
  <si>
    <t>Porcentaje de calidad en el efluente en la planta Coloso en base a los SST</t>
  </si>
  <si>
    <t>Porcentaje de calidad en el efluente en la planta Tecnologico en base a los SST</t>
  </si>
  <si>
    <t>Porcentaje de calidad en el efluente en la planta Puerto Marquez en base a los SST</t>
  </si>
  <si>
    <t>Porcentaje de calidad en el efluente en la planta Vicente Guerrero en base a los SST</t>
  </si>
  <si>
    <t>Porcentaje de calidad en el efluente en la planta Jabonera en base a los SST</t>
  </si>
  <si>
    <t>Porcentaje de calidad en el efluente en la planta Limite Sur en base a los SST</t>
  </si>
  <si>
    <t>Porcentaje de calidad en el efluente en la planta Paso Limonero en base a los SST</t>
  </si>
  <si>
    <t>Porcentaje de calidad en el efluente en la planta Pie de la Cuesta en base a los SST</t>
  </si>
  <si>
    <t>Porcentaje de calidad en el efluente en la Planta Miramar en base a los SST</t>
  </si>
  <si>
    <t>Porcentaje de calidad en el efluente en la Planta Kilómetro 30 en base a los SST</t>
  </si>
  <si>
    <t>Porcentaje de calidad en el efluente en la planta Real Hacienda en base a los SST</t>
  </si>
  <si>
    <t>Porcentaje de calidad en el efluente en la planta La Mira en base a los SST</t>
  </si>
  <si>
    <t>Porcentaje de eficiencia en el bombeo de aguas residuales en el cárcamo Nao Trinidad</t>
  </si>
  <si>
    <t>Porcentaje de eficiencia en el bombeo de aguas residuales en el cárcamo Mala Espina</t>
  </si>
  <si>
    <t>Porcentaje de eficiencia en el bombeo de aguas residuales en el cárcamo Palomares</t>
  </si>
  <si>
    <t>Porcentaje de eficiencia en el bombeo de aguas residuales en el cárcamo  Piedra Roja</t>
  </si>
  <si>
    <t>Porcentaje de eficiencia en el bombeo de aguas residuales en el cárcamo  Las Americas</t>
  </si>
  <si>
    <t>Porcentaje de eficiencia en el bombeo de aguas residuales en el cárcamo Alejo Peralta</t>
  </si>
  <si>
    <t>Porcentaje de eficiencia en el bombeo de aguas residuales en el cárcamo Puerto Marquez</t>
  </si>
  <si>
    <t>Porcentaje de eficiencia en el bombeo de aguas residuales en el cárcamo Cayaco</t>
  </si>
  <si>
    <t>Porcentaje de avance en el programa de Infraestructura civil</t>
  </si>
  <si>
    <t>Porcentaje de cumplimiento de las acciónes realizadas en  los departamentos de la Subdirección de Construcción.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</si>
  <si>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</si>
  <si>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</si>
  <si>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supervisiónes realizadas a las obras públicas que realiza la CAPAMA.</t>
  </si>
  <si>
    <t>Porcentaje de cumplimiento de la realización de  procesos de adjudicación de obras públicas que realiza la CAPAMA.</t>
  </si>
  <si>
    <t>Porcentaje de reuniones asistidas con otras dependencias.</t>
  </si>
  <si>
    <t>Porcentaje de acciones de  coordinación realizadas.</t>
  </si>
  <si>
    <t>Porcentaje de actividades realizadas para el uso sustentable del agua.</t>
  </si>
  <si>
    <t>Porcentaje de atención a demandas captadas en mesas de trabajo y recorridos.</t>
  </si>
  <si>
    <t>Porcentaje de atención a demandas captadas vía telefónica 073.</t>
  </si>
  <si>
    <t>Porcentaje de atención en la entrega de servicios de agua en pipa.</t>
  </si>
  <si>
    <t>Porcentaje de atencion a las quejas de los  Usuarios.</t>
  </si>
  <si>
    <t>Sept</t>
  </si>
  <si>
    <t xml:space="preserve">RESULTADOS OBTENIDOS DE LOS INDICADORES </t>
  </si>
  <si>
    <t>Porcentaje total de cumplimiento</t>
  </si>
  <si>
    <t>RESULTADOS MENSUALES DE CUMPLIMIENTO</t>
  </si>
  <si>
    <t xml:space="preserve"> </t>
  </si>
  <si>
    <t>CONCEPTO</t>
  </si>
  <si>
    <t>PROGRAMADO</t>
  </si>
  <si>
    <t>REALIZADO</t>
  </si>
  <si>
    <t>Porcentaje de cumplimiento en atender y controlar el acceso a los sistemas informáticos</t>
  </si>
  <si>
    <t>Atender y controlar el acceso a los sistemas informáticos</t>
  </si>
  <si>
    <t xml:space="preserve">Difundir la información financiera de manera trimestral a la ciudadanìa a travès del portal  de la CAPAMA, de acuerdo a lo que señalan las disposiciones legales en la materia. </t>
  </si>
  <si>
    <t>Realizar resguardos a travès de la revisiòn fìsica sobre la adquisiciòn de los bienes muebles adquiridos durante el ejercicio fiscal 2018.</t>
  </si>
  <si>
    <t>Elaboracion de estados financieros mensuales de acuerdo a  la normatividad aplicable.</t>
  </si>
  <si>
    <t>Atender reportes de reparación y/o mantenimiento de las instalaciones propiedad del organismo.</t>
  </si>
  <si>
    <t xml:space="preserve"> Facturación a Usuarios de la Oficina Central.</t>
  </si>
  <si>
    <t xml:space="preserve"> Atención a Usuarios, que presentan inconformidades en el modulo de atencion integral.</t>
  </si>
  <si>
    <t>Incrementar el importe de la facturación mensual del organismo operador</t>
  </si>
  <si>
    <t>C1. A1.- Realizar las reuniones de coordinación con las areas a cargo de la Dirección Operativa, logrando con esto un mejor servicio a la población</t>
  </si>
  <si>
    <t>C1. A2.- Preparar las reuniones tecnicas necesarias para mejorar el servicio que se brinda ala ciudadania de acuerdo al marco operativo del organismo.</t>
  </si>
  <si>
    <t>C1. A3.- Cumplir con la extracción de agua del rio Papagayo</t>
  </si>
  <si>
    <t>C1. A4.- Reparación de fugas en acueductos, redes principales y tomas domicilarias</t>
  </si>
  <si>
    <t>C3. A3. Cumplir con la calidad de tratamiento establecida en  la normatividad vigente en la materia, en la planta Aguas Blancas</t>
  </si>
  <si>
    <t>C3. A4. Cumplir con la calidad de tratamiento establecida en la normatividad vigente en la materia, en la planta Renacimiento</t>
  </si>
  <si>
    <t>C3. A5. Cumplir con la calidad de tratamiento establecida en la normatividad vigente en la materia, en la planta Coloso</t>
  </si>
  <si>
    <t>C3. A6. Cumplir con la calidad de tratamiento establecida en la normatividad vigente en la materia, en la planta Tecnologico</t>
  </si>
  <si>
    <t>C3. A7. Cumplir con la calidad de tratamiento establecida en la  normatividad vigente en la materia, en la planta Puerto Marquez</t>
  </si>
  <si>
    <t>C3. A8. Cumplir con la calidad de tratamiento establecida en la normatividad vigente en la materia, en la planta Vicente Guerrero</t>
  </si>
  <si>
    <t>C3. A9. Cumplir con la calidad de tratamiento establecida en la normatividad vigente en la materia, en la planta Jabonera</t>
  </si>
  <si>
    <t>C3. A10. Cumplir con la calidad de tratamiento establecida en la normatividad vigente en la materia, en la planta Limite Sur</t>
  </si>
  <si>
    <t>C3. A11. Cumplir con la calidad de tratamiento establecida en la normatividad vigente en la materia, en la planta Paso Limonero</t>
  </si>
  <si>
    <t>C3. A12. Cumplir con la calidad de tratamiento establecida en la normatividad vigente en la materia, en la planta Pie de la Cuesta</t>
  </si>
  <si>
    <t>C3. A13. Cumplir con la calidad de tratamiento establecida en la normatividad vigente en la materia, en la Planta Miramar</t>
  </si>
  <si>
    <t>C3. A14. Cumplir con la calidad de tratamiento establecida en la normatividad vigente en la materia, en la planta Kilometro 30</t>
  </si>
  <si>
    <t>C3. A15. Cumplir con la calidad de tratamiento establecida en la normatividad vigente en la materia, en la planta Real Hacienda</t>
  </si>
  <si>
    <t>C3. A16. Cumplir con la calidad de tratamiento estabecida en la normatividad vigente en la materia, en la planta La Mira</t>
  </si>
  <si>
    <t>C4. A1. Cumplir con la construcción, ampliación o rehabililitación de la infraestructura civil</t>
  </si>
  <si>
    <t>C3. A17. Cumplir con el mantenimiento de los equipos de bombeo, en el carcamo de Nao Trinidad</t>
  </si>
  <si>
    <t>C3. A18. Cumplir con el mantenimiento de los equipos de bombeo, en el carcamo de Mala Espina</t>
  </si>
  <si>
    <t>C3. A19. Cumplir con el mantenimiento de los equipos de bombeo, en el carcamo de Palomares</t>
  </si>
  <si>
    <t>C3. A20. Cumplir con el mantenimiento de los equipos de bombeo, en el carcamo de Piedra Roja</t>
  </si>
  <si>
    <t>C3. A21. Cumplir con el mantenimiento de los equipos de bombeo, en el carcamo de Las Americas</t>
  </si>
  <si>
    <t>C3. A22. Cumplir con el mantenimiento de los equipos de bombeo, en el carcamo Alejo Peralta</t>
  </si>
  <si>
    <t>C3. A23. Cumplir con el mantenimiento de los equipos de bombeo, en el carcamo Puerto Marquez</t>
  </si>
  <si>
    <t>C3. A24. Cumplir con el mantenimiento de los equipos de bombeo, en el carcamo El Cayaco</t>
  </si>
  <si>
    <t>Metros 
Lineales</t>
  </si>
  <si>
    <t>Miles de M3</t>
  </si>
  <si>
    <t xml:space="preserve">Realizar las actividades derivadas de las reuniones técnicas necesarias para mejorar el servicio que se brinda la Direción Técnica </t>
  </si>
  <si>
    <t>Elaboración y Actualización de Presupuestos de los Proyectos Ejecutivos e Agua Potable, Alcantarillado y Saneamiento</t>
  </si>
  <si>
    <t>Realizar  supervisión fisica de las obras públicas que realiza la CAPAMA</t>
  </si>
  <si>
    <t>Elaboración y revisión de factibilidad técnica de proyectos.</t>
  </si>
  <si>
    <t>Elaboración de acciones de rehabilitación de infraestructura hidrosanitaria</t>
  </si>
  <si>
    <t>Revisión y Trámite de títulos de Concesión</t>
  </si>
  <si>
    <t>Elaboración de balance hidráulico del sistema hidrosanitario</t>
  </si>
  <si>
    <t>Elaboración de dictámenes técnicos para la integración de proyectos</t>
  </si>
  <si>
    <t>Presupuestos de Obra</t>
  </si>
  <si>
    <t>Supervisiones</t>
  </si>
  <si>
    <t>Proyectos técnicos</t>
  </si>
  <si>
    <t>Títulos de Concesión</t>
  </si>
  <si>
    <t>Balances</t>
  </si>
  <si>
    <t>Dictámenes</t>
  </si>
  <si>
    <t>Porcentaje de cumplimiento en las reuniones realizadas</t>
  </si>
  <si>
    <t>Porcentaje de cumplimiento en la elaboración y revisión de factibilidad técnica de proyectos.</t>
  </si>
  <si>
    <t>Porcentaje de cumplimiento en la elaboración de acciones de rehabilitación de infraestructura hidrosanitaria</t>
  </si>
  <si>
    <t>Porcentaje de cumplimiento en la revisión y Trámite de títulos de Concesión</t>
  </si>
  <si>
    <t>Porcentaje de cumplimiento en la elaboración de dictámenes técnicos</t>
  </si>
  <si>
    <t xml:space="preserve">Porcentaje de cumplimiento en la elaboración de balance hidráulico </t>
  </si>
  <si>
    <t>Planeación, contratación y ejecución de obra pública</t>
  </si>
  <si>
    <t>Continuar avanzando en el sistema de información georeferenciado.</t>
  </si>
  <si>
    <t xml:space="preserve">Usuarios incorporados al usuarios al sistema de información georeferenciado </t>
  </si>
  <si>
    <t>Porcentaje de cumplimiento de ejecución de Obras Públicas</t>
  </si>
  <si>
    <t>Obras con Recursos Federales</t>
  </si>
  <si>
    <t>PERIODO: ENERO - DICIEMBRE 2019</t>
  </si>
  <si>
    <t>ENTIDAD FISCALIZABLE: Comisión de Agua Potable y Alcantarillado del Municipo de Acapulco
CUENTA PÚBLICA DEL EJERCICIO FISCAL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</si>
</sst>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4"/>
      <color rgb="FF000000"/>
      <name val="Arial Narrow"/>
      <family val="2"/>
    </font>
    <font>
      <sz val="14"/>
      <color theme="1"/>
      <name val="Arial Narrow"/>
      <family val="2"/>
    </font>
    <font>
      <sz val="16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sz val="15"/>
      <name val="Arial Narrow"/>
      <family val="2"/>
    </font>
    <font>
      <b/>
      <sz val="16"/>
      <name val="Arial Narrow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/>
      <diagonal/>
    </border>
    <border>
      <left style="thin">
        <color auto="1"/>
      </left>
      <right style="thin">
        <color auto="1"/>
      </right>
      <top/>
      <bottom style="thin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theme="2" tint="-0.24994659260841701"/>
      </bottom>
      <diagonal/>
    </border>
  </borders>
  <cellStyleXfs count="6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1" applyFont="1" applyAlignment="1"/>
    <xf numFmtId="0" fontId="3" fillId="0" borderId="0" xfId="1" applyFont="1">
      <alignment wrapText="1"/>
    </xf>
    <xf numFmtId="0" fontId="3" fillId="0" borderId="0" xfId="3" applyFont="1"/>
    <xf numFmtId="0" fontId="3" fillId="0" borderId="0" xfId="3" applyFont="1" applyBorder="1"/>
    <xf numFmtId="0" fontId="3" fillId="0" borderId="0" xfId="3" applyFont="1" applyBorder="1" applyAlignment="1"/>
    <xf numFmtId="0" fontId="5" fillId="0" borderId="0" xfId="3" applyFont="1"/>
    <xf numFmtId="0" fontId="6" fillId="0" borderId="0" xfId="3" applyFont="1"/>
    <xf numFmtId="0" fontId="4" fillId="0" borderId="0" xfId="3" quotePrefix="1" applyFont="1" applyBorder="1" applyAlignment="1">
      <alignment horizontal="center"/>
    </xf>
    <xf numFmtId="2" fontId="4" fillId="0" borderId="0" xfId="3" quotePrefix="1" applyNumberFormat="1" applyFont="1" applyBorder="1" applyAlignment="1">
      <alignment horizontal="center"/>
    </xf>
    <xf numFmtId="0" fontId="4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0" fillId="0" borderId="0" xfId="0" applyFill="1"/>
    <xf numFmtId="0" fontId="4" fillId="0" borderId="0" xfId="3" quotePrefix="1" applyFont="1" applyBorder="1" applyAlignment="1">
      <alignment horizontal="center"/>
    </xf>
    <xf numFmtId="0" fontId="7" fillId="0" borderId="0" xfId="2" applyFont="1" applyBorder="1" applyAlignment="1"/>
    <xf numFmtId="0" fontId="9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3" fillId="2" borderId="0" xfId="3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>
      <alignment horizontal="center" vertical="center"/>
    </xf>
    <xf numFmtId="3" fontId="0" fillId="0" borderId="0" xfId="4" applyNumberFormat="1" applyFont="1" applyBorder="1" applyAlignment="1">
      <alignment horizontal="center" vertical="center"/>
    </xf>
    <xf numFmtId="9" fontId="0" fillId="0" borderId="0" xfId="4" applyFont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 shrinkToFit="1"/>
    </xf>
    <xf numFmtId="3" fontId="15" fillId="0" borderId="12" xfId="5" applyNumberFormat="1" applyFont="1" applyFill="1" applyBorder="1" applyAlignment="1">
      <alignment horizontal="center" vertical="center" shrinkToFit="1"/>
    </xf>
    <xf numFmtId="0" fontId="17" fillId="0" borderId="0" xfId="1" applyFont="1" applyAlignment="1"/>
    <xf numFmtId="0" fontId="17" fillId="0" borderId="0" xfId="3" applyFont="1" applyBorder="1"/>
    <xf numFmtId="2" fontId="7" fillId="0" borderId="0" xfId="3" quotePrefix="1" applyNumberFormat="1" applyFont="1" applyBorder="1" applyAlignment="1">
      <alignment horizontal="center"/>
    </xf>
    <xf numFmtId="0" fontId="17" fillId="2" borderId="0" xfId="0" applyFont="1" applyFill="1" applyBorder="1" applyAlignment="1">
      <alignment horizontal="justify" vertical="center" wrapText="1"/>
    </xf>
    <xf numFmtId="0" fontId="17" fillId="0" borderId="0" xfId="3" applyFont="1"/>
    <xf numFmtId="0" fontId="18" fillId="0" borderId="0" xfId="0" applyFont="1"/>
    <xf numFmtId="0" fontId="20" fillId="0" borderId="0" xfId="3" applyFont="1" applyFill="1" applyBorder="1" applyAlignment="1">
      <alignment vertical="center"/>
    </xf>
    <xf numFmtId="3" fontId="15" fillId="3" borderId="17" xfId="0" applyNumberFormat="1" applyFont="1" applyFill="1" applyBorder="1" applyAlignment="1">
      <alignment horizontal="center" vertical="center" shrinkToFit="1"/>
    </xf>
    <xf numFmtId="3" fontId="15" fillId="2" borderId="18" xfId="5" applyNumberFormat="1" applyFont="1" applyFill="1" applyBorder="1" applyAlignment="1">
      <alignment horizontal="center" vertical="center" shrinkToFit="1"/>
    </xf>
    <xf numFmtId="3" fontId="21" fillId="3" borderId="1" xfId="0" applyNumberFormat="1" applyFont="1" applyFill="1" applyBorder="1" applyAlignment="1">
      <alignment horizontal="center" vertical="center" shrinkToFit="1"/>
    </xf>
    <xf numFmtId="3" fontId="21" fillId="2" borderId="1" xfId="5" applyNumberFormat="1" applyFont="1" applyFill="1" applyBorder="1" applyAlignment="1">
      <alignment horizontal="center" vertical="center" shrinkToFit="1"/>
    </xf>
    <xf numFmtId="9" fontId="15" fillId="3" borderId="1" xfId="4" applyFont="1" applyFill="1" applyBorder="1" applyAlignment="1">
      <alignment horizontal="center" vertical="center" shrinkToFit="1"/>
    </xf>
    <xf numFmtId="9" fontId="15" fillId="0" borderId="1" xfId="4" applyFont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22" fillId="0" borderId="3" xfId="4" applyFont="1" applyFill="1" applyBorder="1" applyAlignment="1">
      <alignment horizontal="center" vertical="center"/>
    </xf>
    <xf numFmtId="9" fontId="22" fillId="0" borderId="2" xfId="4" applyFont="1" applyFill="1" applyBorder="1" applyAlignment="1">
      <alignment horizontal="center" vertical="center"/>
    </xf>
    <xf numFmtId="9" fontId="22" fillId="0" borderId="3" xfId="4" applyFont="1" applyBorder="1" applyAlignment="1">
      <alignment horizontal="center" vertical="center"/>
    </xf>
    <xf numFmtId="9" fontId="22" fillId="0" borderId="2" xfId="4" applyFont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center" wrapText="1"/>
    </xf>
    <xf numFmtId="0" fontId="13" fillId="0" borderId="14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3" fillId="0" borderId="15" xfId="0" applyFont="1" applyFill="1" applyBorder="1" applyAlignment="1">
      <alignment horizontal="justify" vertical="center" wrapText="1"/>
    </xf>
    <xf numFmtId="0" fontId="13" fillId="0" borderId="16" xfId="0" applyFont="1" applyFill="1" applyBorder="1" applyAlignment="1">
      <alignment horizontal="justify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9" fontId="22" fillId="0" borderId="1" xfId="4" applyFont="1" applyFill="1" applyBorder="1" applyAlignment="1">
      <alignment horizontal="center" vertical="center"/>
    </xf>
    <xf numFmtId="9" fontId="22" fillId="0" borderId="1" xfId="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/>
    </xf>
    <xf numFmtId="0" fontId="16" fillId="2" borderId="4" xfId="3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 shrinkToFit="1"/>
    </xf>
    <xf numFmtId="0" fontId="3" fillId="2" borderId="2" xfId="3" applyFont="1" applyFill="1" applyBorder="1" applyAlignment="1">
      <alignment horizontal="center" vertical="center" wrapText="1" shrinkToFit="1"/>
    </xf>
    <xf numFmtId="0" fontId="8" fillId="2" borderId="3" xfId="3" applyFont="1" applyFill="1" applyBorder="1" applyAlignment="1">
      <alignment horizontal="center" wrapText="1"/>
    </xf>
    <xf numFmtId="0" fontId="8" fillId="2" borderId="2" xfId="3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justify" vertical="center" wrapText="1"/>
    </xf>
    <xf numFmtId="0" fontId="15" fillId="0" borderId="14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justify" vertical="center" wrapText="1"/>
    </xf>
    <xf numFmtId="0" fontId="17" fillId="2" borderId="2" xfId="0" applyFont="1" applyFill="1" applyBorder="1" applyAlignment="1">
      <alignment horizontal="justify" vertical="center" wrapText="1"/>
    </xf>
    <xf numFmtId="0" fontId="16" fillId="0" borderId="1" xfId="3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15" xfId="2"/>
    <cellStyle name="Normal 2 2" xfId="3"/>
    <cellStyle name="Normal 4" xfId="1"/>
    <cellStyle name="Porcentual" xfId="4" builtinId="5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206</xdr:row>
      <xdr:rowOff>44530</xdr:rowOff>
    </xdr:from>
    <xdr:to>
      <xdr:col>2</xdr:col>
      <xdr:colOff>1809750</xdr:colOff>
      <xdr:row>213</xdr:row>
      <xdr:rowOff>40821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17714" y="50037173"/>
          <a:ext cx="3224893" cy="1329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Agustín Ceballos Contreras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Responsable del Programa 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Evaluación del Desempeño</a:t>
          </a:r>
        </a:p>
      </xdr:txBody>
    </xdr:sp>
    <xdr:clientData/>
  </xdr:twoCellAnchor>
  <xdr:twoCellAnchor>
    <xdr:from>
      <xdr:col>2</xdr:col>
      <xdr:colOff>3180348</xdr:colOff>
      <xdr:row>206</xdr:row>
      <xdr:rowOff>40821</xdr:rowOff>
    </xdr:from>
    <xdr:to>
      <xdr:col>3</xdr:col>
      <xdr:colOff>1148187</xdr:colOff>
      <xdr:row>212</xdr:row>
      <xdr:rowOff>44542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13205" y="46400357"/>
          <a:ext cx="2934446" cy="1146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</xdr:txBody>
    </xdr:sp>
    <xdr:clientData/>
  </xdr:twoCellAnchor>
  <xdr:twoCellAnchor>
    <xdr:from>
      <xdr:col>4</xdr:col>
      <xdr:colOff>54429</xdr:colOff>
      <xdr:row>207</xdr:row>
      <xdr:rowOff>39803</xdr:rowOff>
    </xdr:from>
    <xdr:to>
      <xdr:col>9</xdr:col>
      <xdr:colOff>4947</xdr:colOff>
      <xdr:row>212</xdr:row>
      <xdr:rowOff>17328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9456965" y="46589839"/>
          <a:ext cx="3120982" cy="93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Aprobado por:</a:t>
          </a: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Ing. Leonel Galindo González</a:t>
          </a: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2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30923</xdr:colOff>
      <xdr:row>207</xdr:row>
      <xdr:rowOff>32655</xdr:rowOff>
    </xdr:from>
    <xdr:to>
      <xdr:col>19</xdr:col>
      <xdr:colOff>121190</xdr:colOff>
      <xdr:row>212</xdr:row>
      <xdr:rowOff>17328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114316" y="46582691"/>
          <a:ext cx="3464838" cy="937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122464</xdr:rowOff>
    </xdr:from>
    <xdr:to>
      <xdr:col>2</xdr:col>
      <xdr:colOff>333094</xdr:colOff>
      <xdr:row>1</xdr:row>
      <xdr:rowOff>461564</xdr:rowOff>
    </xdr:to>
    <xdr:pic>
      <xdr:nvPicPr>
        <xdr:cNvPr id="10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464"/>
          <a:ext cx="1770503" cy="570421"/>
        </a:xfrm>
        <a:prstGeom prst="rect">
          <a:avLst/>
        </a:prstGeom>
      </xdr:spPr>
    </xdr:pic>
    <xdr:clientData/>
  </xdr:twoCellAnchor>
  <xdr:twoCellAnchor editAs="oneCell">
    <xdr:from>
      <xdr:col>15</xdr:col>
      <xdr:colOff>830035</xdr:colOff>
      <xdr:row>0</xdr:row>
      <xdr:rowOff>95250</xdr:rowOff>
    </xdr:from>
    <xdr:to>
      <xdr:col>18</xdr:col>
      <xdr:colOff>667696</xdr:colOff>
      <xdr:row>2</xdr:row>
      <xdr:rowOff>25630</xdr:rowOff>
    </xdr:to>
    <xdr:pic>
      <xdr:nvPicPr>
        <xdr:cNvPr id="11" name="Picture 4" descr="C:\Users\USUARIO\Desktop\Imagen1.jpg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5999" y="95250"/>
          <a:ext cx="2286947" cy="746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18"/>
  <sheetViews>
    <sheetView tabSelected="1" view="pageBreakPreview" zoomScale="70" zoomScaleNormal="100" zoomScaleSheetLayoutView="70" workbookViewId="0">
      <selection activeCell="J206" sqref="J206"/>
    </sheetView>
  </sheetViews>
  <sheetFormatPr baseColWidth="10" defaultRowHeight="18.75"/>
  <cols>
    <col min="1" max="1" width="6.85546875" customWidth="1"/>
    <col min="2" max="2" width="17.5703125" customWidth="1"/>
    <col min="3" max="3" width="74.42578125" style="33" customWidth="1"/>
    <col min="4" max="4" width="42" customWidth="1"/>
    <col min="7" max="7" width="7.85546875" bestFit="1" customWidth="1"/>
    <col min="8" max="12" width="8.28515625" bestFit="1" customWidth="1"/>
    <col min="13" max="14" width="12.7109375" bestFit="1" customWidth="1"/>
    <col min="15" max="15" width="11.42578125" bestFit="1" customWidth="1"/>
    <col min="16" max="16" width="12.7109375" bestFit="1" customWidth="1"/>
    <col min="17" max="17" width="11.42578125" bestFit="1" customWidth="1"/>
    <col min="18" max="18" width="12.7109375" bestFit="1" customWidth="1"/>
    <col min="19" max="19" width="11.28515625" customWidth="1"/>
  </cols>
  <sheetData>
    <row r="1" spans="1:19" ht="18">
      <c r="A1" s="1"/>
      <c r="B1" s="1"/>
      <c r="C1" s="28"/>
      <c r="D1" s="1"/>
      <c r="E1" s="1"/>
      <c r="F1" s="2"/>
      <c r="G1" s="2"/>
    </row>
    <row r="2" spans="1:19" ht="45.75" customHeight="1">
      <c r="A2" s="107" t="s">
        <v>255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8.25" customHeight="1">
      <c r="A3" s="14"/>
      <c r="B3" s="4"/>
      <c r="C3" s="29"/>
      <c r="D3" s="4"/>
      <c r="E3" s="4"/>
      <c r="F3" s="4"/>
      <c r="G3" s="4"/>
    </row>
    <row r="4" spans="1:19" ht="20.25">
      <c r="A4" s="34" t="s">
        <v>184</v>
      </c>
      <c r="B4" s="10"/>
      <c r="C4" s="11"/>
      <c r="D4" s="10"/>
      <c r="E4" s="10"/>
      <c r="F4" s="10"/>
    </row>
    <row r="5" spans="1:19" ht="20.25">
      <c r="A5" s="34" t="s">
        <v>254</v>
      </c>
      <c r="B5" s="10"/>
      <c r="C5" s="11"/>
      <c r="D5" s="10"/>
      <c r="E5" s="10"/>
      <c r="F5" s="10"/>
    </row>
    <row r="6" spans="1:19" ht="6.75" customHeight="1">
      <c r="A6" s="8"/>
      <c r="B6" s="8"/>
      <c r="C6" s="30"/>
      <c r="D6" s="9"/>
      <c r="E6" s="13"/>
      <c r="F6" s="13"/>
    </row>
    <row r="7" spans="1:19" s="12" customFormat="1" ht="15" customHeight="1">
      <c r="A7" s="110" t="s">
        <v>53</v>
      </c>
      <c r="B7" s="110" t="s">
        <v>54</v>
      </c>
      <c r="C7" s="111" t="s">
        <v>0</v>
      </c>
      <c r="D7" s="110" t="s">
        <v>55</v>
      </c>
      <c r="E7" s="112" t="s">
        <v>77</v>
      </c>
      <c r="F7" s="104" t="s">
        <v>188</v>
      </c>
      <c r="G7" s="97" t="s">
        <v>186</v>
      </c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S7" s="109" t="s">
        <v>185</v>
      </c>
    </row>
    <row r="8" spans="1:19" s="12" customFormat="1" ht="15">
      <c r="A8" s="110"/>
      <c r="B8" s="110"/>
      <c r="C8" s="111"/>
      <c r="D8" s="110"/>
      <c r="E8" s="113"/>
      <c r="F8" s="105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2"/>
      <c r="S8" s="109"/>
    </row>
    <row r="9" spans="1:19" s="12" customFormat="1" ht="15">
      <c r="A9" s="110"/>
      <c r="B9" s="110"/>
      <c r="C9" s="111"/>
      <c r="D9" s="110"/>
      <c r="E9" s="114"/>
      <c r="F9" s="106"/>
      <c r="G9" s="15" t="s">
        <v>66</v>
      </c>
      <c r="H9" s="16" t="s">
        <v>67</v>
      </c>
      <c r="I9" s="16" t="s">
        <v>68</v>
      </c>
      <c r="J9" s="16" t="s">
        <v>75</v>
      </c>
      <c r="K9" s="16" t="s">
        <v>76</v>
      </c>
      <c r="L9" s="16" t="s">
        <v>69</v>
      </c>
      <c r="M9" s="16" t="s">
        <v>70</v>
      </c>
      <c r="N9" s="16" t="s">
        <v>71</v>
      </c>
      <c r="O9" s="16" t="s">
        <v>183</v>
      </c>
      <c r="P9" s="16" t="s">
        <v>72</v>
      </c>
      <c r="Q9" s="16" t="s">
        <v>73</v>
      </c>
      <c r="R9" s="16" t="s">
        <v>74</v>
      </c>
      <c r="S9" s="109"/>
    </row>
    <row r="10" spans="1:19" ht="17.25" customHeight="1">
      <c r="A10" s="77">
        <v>1</v>
      </c>
      <c r="B10" s="77" t="s">
        <v>43</v>
      </c>
      <c r="C10" s="92" t="s">
        <v>10</v>
      </c>
      <c r="D10" s="43" t="s">
        <v>56</v>
      </c>
      <c r="E10" s="53" t="s">
        <v>78</v>
      </c>
      <c r="F10" s="17" t="s">
        <v>189</v>
      </c>
      <c r="G10" s="37"/>
      <c r="H10" s="37"/>
      <c r="I10" s="37">
        <v>49</v>
      </c>
      <c r="J10" s="37"/>
      <c r="K10" s="37"/>
      <c r="L10" s="37">
        <v>49</v>
      </c>
      <c r="M10" s="37"/>
      <c r="N10" s="37"/>
      <c r="O10" s="37">
        <v>49</v>
      </c>
      <c r="P10" s="37"/>
      <c r="Q10" s="37"/>
      <c r="R10" s="37">
        <v>49</v>
      </c>
      <c r="S10" s="49">
        <f>SUM(G11:R11)/SUM(G10:R10)</f>
        <v>1</v>
      </c>
    </row>
    <row r="11" spans="1:19" ht="17.25" customHeight="1">
      <c r="A11" s="78"/>
      <c r="B11" s="78"/>
      <c r="C11" s="93"/>
      <c r="D11" s="44"/>
      <c r="E11" s="54"/>
      <c r="F11" s="17" t="s">
        <v>190</v>
      </c>
      <c r="G11" s="38"/>
      <c r="H11" s="38"/>
      <c r="I11" s="38">
        <v>49</v>
      </c>
      <c r="J11" s="38"/>
      <c r="K11" s="38"/>
      <c r="L11" s="38">
        <v>49</v>
      </c>
      <c r="M11" s="38"/>
      <c r="N11" s="38"/>
      <c r="O11" s="38">
        <v>49</v>
      </c>
      <c r="P11" s="38"/>
      <c r="Q11" s="38"/>
      <c r="R11" s="38">
        <v>49</v>
      </c>
      <c r="S11" s="50"/>
    </row>
    <row r="12" spans="1:19" ht="17.25" customHeight="1">
      <c r="A12" s="78"/>
      <c r="B12" s="78"/>
      <c r="C12" s="92" t="s">
        <v>11</v>
      </c>
      <c r="D12" s="43" t="s">
        <v>57</v>
      </c>
      <c r="E12" s="53" t="s">
        <v>79</v>
      </c>
      <c r="F12" s="17" t="s">
        <v>189</v>
      </c>
      <c r="G12" s="37">
        <v>5</v>
      </c>
      <c r="H12" s="37">
        <v>4</v>
      </c>
      <c r="I12" s="37">
        <v>4</v>
      </c>
      <c r="J12" s="37">
        <v>4</v>
      </c>
      <c r="K12" s="37">
        <v>5</v>
      </c>
      <c r="L12" s="37">
        <v>4</v>
      </c>
      <c r="M12" s="37">
        <v>5</v>
      </c>
      <c r="N12" s="37">
        <v>4</v>
      </c>
      <c r="O12" s="37">
        <v>4</v>
      </c>
      <c r="P12" s="37">
        <v>5</v>
      </c>
      <c r="Q12" s="37">
        <v>4</v>
      </c>
      <c r="R12" s="37">
        <v>4</v>
      </c>
      <c r="S12" s="49">
        <f>SUM(G13:R13)/SUM(G12:R12)</f>
        <v>1</v>
      </c>
    </row>
    <row r="13" spans="1:19" ht="17.25" customHeight="1">
      <c r="A13" s="78"/>
      <c r="B13" s="78"/>
      <c r="C13" s="93"/>
      <c r="D13" s="44"/>
      <c r="E13" s="54"/>
      <c r="F13" s="17" t="s">
        <v>190</v>
      </c>
      <c r="G13" s="38">
        <v>5</v>
      </c>
      <c r="H13" s="38">
        <v>4</v>
      </c>
      <c r="I13" s="38">
        <v>4</v>
      </c>
      <c r="J13" s="38">
        <v>4</v>
      </c>
      <c r="K13" s="38">
        <v>5</v>
      </c>
      <c r="L13" s="38">
        <v>4</v>
      </c>
      <c r="M13" s="38">
        <v>5</v>
      </c>
      <c r="N13" s="38">
        <v>4</v>
      </c>
      <c r="O13" s="38">
        <v>4</v>
      </c>
      <c r="P13" s="38">
        <v>5</v>
      </c>
      <c r="Q13" s="38">
        <v>4</v>
      </c>
      <c r="R13" s="38">
        <v>4</v>
      </c>
      <c r="S13" s="50"/>
    </row>
    <row r="14" spans="1:19" ht="19.5" customHeight="1">
      <c r="A14" s="78"/>
      <c r="B14" s="78"/>
      <c r="C14" s="92" t="s">
        <v>12</v>
      </c>
      <c r="D14" s="89" t="s">
        <v>58</v>
      </c>
      <c r="E14" s="53" t="s">
        <v>80</v>
      </c>
      <c r="F14" s="17" t="s">
        <v>189</v>
      </c>
      <c r="G14" s="37">
        <v>6</v>
      </c>
      <c r="H14" s="37">
        <v>6</v>
      </c>
      <c r="I14" s="37">
        <v>6</v>
      </c>
      <c r="J14" s="37">
        <v>6</v>
      </c>
      <c r="K14" s="37">
        <v>6</v>
      </c>
      <c r="L14" s="37">
        <v>6</v>
      </c>
      <c r="M14" s="37">
        <v>6</v>
      </c>
      <c r="N14" s="37">
        <v>6</v>
      </c>
      <c r="O14" s="37">
        <v>6</v>
      </c>
      <c r="P14" s="37">
        <v>6</v>
      </c>
      <c r="Q14" s="37">
        <v>6</v>
      </c>
      <c r="R14" s="37">
        <v>6</v>
      </c>
      <c r="S14" s="49">
        <f>SUM(G15:R15)/SUM(G14:R14)</f>
        <v>1</v>
      </c>
    </row>
    <row r="15" spans="1:19" ht="19.5" customHeight="1">
      <c r="A15" s="78"/>
      <c r="B15" s="78"/>
      <c r="C15" s="93"/>
      <c r="D15" s="90"/>
      <c r="E15" s="54"/>
      <c r="F15" s="17" t="s">
        <v>190</v>
      </c>
      <c r="G15" s="38">
        <v>6</v>
      </c>
      <c r="H15" s="38">
        <v>6</v>
      </c>
      <c r="I15" s="38">
        <v>6</v>
      </c>
      <c r="J15" s="38">
        <v>6</v>
      </c>
      <c r="K15" s="38">
        <v>6</v>
      </c>
      <c r="L15" s="38">
        <v>6</v>
      </c>
      <c r="M15" s="38">
        <v>6</v>
      </c>
      <c r="N15" s="38">
        <v>6</v>
      </c>
      <c r="O15" s="38">
        <v>6</v>
      </c>
      <c r="P15" s="38">
        <v>6</v>
      </c>
      <c r="Q15" s="38">
        <v>6</v>
      </c>
      <c r="R15" s="38">
        <v>6</v>
      </c>
      <c r="S15" s="50"/>
    </row>
    <row r="16" spans="1:19" ht="15.75" customHeight="1">
      <c r="A16" s="78"/>
      <c r="B16" s="78"/>
      <c r="C16" s="92" t="s">
        <v>13</v>
      </c>
      <c r="D16" s="89" t="s">
        <v>59</v>
      </c>
      <c r="E16" s="53" t="s">
        <v>81</v>
      </c>
      <c r="F16" s="17" t="s">
        <v>189</v>
      </c>
      <c r="G16" s="37">
        <v>2</v>
      </c>
      <c r="H16" s="37">
        <v>1</v>
      </c>
      <c r="I16" s="37">
        <v>2</v>
      </c>
      <c r="J16" s="37">
        <v>1</v>
      </c>
      <c r="K16" s="37">
        <v>2</v>
      </c>
      <c r="L16" s="37">
        <v>1</v>
      </c>
      <c r="M16" s="37">
        <v>2</v>
      </c>
      <c r="N16" s="37">
        <v>1</v>
      </c>
      <c r="O16" s="37">
        <v>2</v>
      </c>
      <c r="P16" s="37">
        <v>1</v>
      </c>
      <c r="Q16" s="37">
        <v>2</v>
      </c>
      <c r="R16" s="37">
        <v>1</v>
      </c>
      <c r="S16" s="49">
        <f>SUM(G17:R17)/SUM(G16:R16)</f>
        <v>1</v>
      </c>
    </row>
    <row r="17" spans="1:19" ht="15.75" customHeight="1">
      <c r="A17" s="78"/>
      <c r="B17" s="78"/>
      <c r="C17" s="93"/>
      <c r="D17" s="90"/>
      <c r="E17" s="54"/>
      <c r="F17" s="17" t="s">
        <v>190</v>
      </c>
      <c r="G17" s="38">
        <v>2</v>
      </c>
      <c r="H17" s="38">
        <v>1</v>
      </c>
      <c r="I17" s="38">
        <v>2</v>
      </c>
      <c r="J17" s="38">
        <v>1</v>
      </c>
      <c r="K17" s="38">
        <v>2</v>
      </c>
      <c r="L17" s="38">
        <v>1</v>
      </c>
      <c r="M17" s="38">
        <v>2</v>
      </c>
      <c r="N17" s="38">
        <v>1</v>
      </c>
      <c r="O17" s="38">
        <v>2</v>
      </c>
      <c r="P17" s="38">
        <v>1</v>
      </c>
      <c r="Q17" s="38">
        <v>2</v>
      </c>
      <c r="R17" s="38">
        <v>1</v>
      </c>
      <c r="S17" s="50"/>
    </row>
    <row r="18" spans="1:19" ht="15.75" customHeight="1">
      <c r="A18" s="78"/>
      <c r="B18" s="78"/>
      <c r="C18" s="92" t="s">
        <v>14</v>
      </c>
      <c r="D18" s="89" t="s">
        <v>60</v>
      </c>
      <c r="E18" s="53" t="s">
        <v>82</v>
      </c>
      <c r="F18" s="17" t="s">
        <v>189</v>
      </c>
      <c r="G18" s="37">
        <v>8</v>
      </c>
      <c r="H18" s="37">
        <v>8</v>
      </c>
      <c r="I18" s="37">
        <v>8</v>
      </c>
      <c r="J18" s="37">
        <v>8</v>
      </c>
      <c r="K18" s="37">
        <v>8</v>
      </c>
      <c r="L18" s="37">
        <v>8</v>
      </c>
      <c r="M18" s="37">
        <v>8</v>
      </c>
      <c r="N18" s="37">
        <v>8</v>
      </c>
      <c r="O18" s="37">
        <v>8</v>
      </c>
      <c r="P18" s="37">
        <v>8</v>
      </c>
      <c r="Q18" s="37">
        <v>8</v>
      </c>
      <c r="R18" s="37">
        <v>8</v>
      </c>
      <c r="S18" s="49">
        <f>SUM(G19:R19)/SUM(G18:R18)</f>
        <v>1</v>
      </c>
    </row>
    <row r="19" spans="1:19" ht="15.75" customHeight="1">
      <c r="A19" s="78"/>
      <c r="B19" s="78"/>
      <c r="C19" s="93"/>
      <c r="D19" s="90"/>
      <c r="E19" s="54"/>
      <c r="F19" s="17" t="s">
        <v>190</v>
      </c>
      <c r="G19" s="38">
        <v>8</v>
      </c>
      <c r="H19" s="38">
        <v>8</v>
      </c>
      <c r="I19" s="38">
        <v>8</v>
      </c>
      <c r="J19" s="38">
        <v>8</v>
      </c>
      <c r="K19" s="38">
        <v>8</v>
      </c>
      <c r="L19" s="38">
        <v>8</v>
      </c>
      <c r="M19" s="38">
        <v>8</v>
      </c>
      <c r="N19" s="38">
        <v>8</v>
      </c>
      <c r="O19" s="38">
        <v>8</v>
      </c>
      <c r="P19" s="38">
        <v>8</v>
      </c>
      <c r="Q19" s="38">
        <v>8</v>
      </c>
      <c r="R19" s="38">
        <v>8</v>
      </c>
      <c r="S19" s="50"/>
    </row>
    <row r="20" spans="1:19" ht="15.75" customHeight="1">
      <c r="A20" s="78"/>
      <c r="B20" s="78"/>
      <c r="C20" s="92" t="s">
        <v>15</v>
      </c>
      <c r="D20" s="89" t="s">
        <v>61</v>
      </c>
      <c r="E20" s="82" t="s">
        <v>83</v>
      </c>
      <c r="F20" s="17" t="s">
        <v>189</v>
      </c>
      <c r="G20" s="37">
        <v>31</v>
      </c>
      <c r="H20" s="37">
        <v>28</v>
      </c>
      <c r="I20" s="37">
        <v>31</v>
      </c>
      <c r="J20" s="37">
        <v>30</v>
      </c>
      <c r="K20" s="37">
        <v>31</v>
      </c>
      <c r="L20" s="37">
        <v>30</v>
      </c>
      <c r="M20" s="37">
        <v>31</v>
      </c>
      <c r="N20" s="37">
        <v>31</v>
      </c>
      <c r="O20" s="37">
        <v>30</v>
      </c>
      <c r="P20" s="37">
        <v>31</v>
      </c>
      <c r="Q20" s="37">
        <v>30</v>
      </c>
      <c r="R20" s="37">
        <v>31</v>
      </c>
      <c r="S20" s="49">
        <f>SUM(G21:R21)/SUM(G20:R20)</f>
        <v>1</v>
      </c>
    </row>
    <row r="21" spans="1:19" ht="15.75" customHeight="1">
      <c r="A21" s="78"/>
      <c r="B21" s="78"/>
      <c r="C21" s="93"/>
      <c r="D21" s="90"/>
      <c r="E21" s="91"/>
      <c r="F21" s="17" t="s">
        <v>190</v>
      </c>
      <c r="G21" s="38">
        <v>31</v>
      </c>
      <c r="H21" s="38">
        <v>28</v>
      </c>
      <c r="I21" s="38">
        <v>31</v>
      </c>
      <c r="J21" s="38">
        <v>30</v>
      </c>
      <c r="K21" s="38">
        <v>31</v>
      </c>
      <c r="L21" s="38">
        <v>30</v>
      </c>
      <c r="M21" s="38">
        <v>31</v>
      </c>
      <c r="N21" s="38">
        <v>31</v>
      </c>
      <c r="O21" s="38">
        <v>30</v>
      </c>
      <c r="P21" s="38">
        <v>31</v>
      </c>
      <c r="Q21" s="38">
        <v>30</v>
      </c>
      <c r="R21" s="38">
        <v>31</v>
      </c>
      <c r="S21" s="50"/>
    </row>
    <row r="22" spans="1:19" ht="36.75" customHeight="1">
      <c r="A22" s="78"/>
      <c r="B22" s="78"/>
      <c r="C22" s="92" t="s">
        <v>16</v>
      </c>
      <c r="D22" s="89" t="s">
        <v>62</v>
      </c>
      <c r="E22" s="82" t="s">
        <v>84</v>
      </c>
      <c r="F22" s="17" t="s">
        <v>189</v>
      </c>
      <c r="G22" s="37">
        <v>200</v>
      </c>
      <c r="H22" s="37">
        <v>250</v>
      </c>
      <c r="I22" s="37">
        <v>250</v>
      </c>
      <c r="J22" s="37">
        <v>200</v>
      </c>
      <c r="K22" s="37">
        <v>200</v>
      </c>
      <c r="L22" s="37">
        <v>120</v>
      </c>
      <c r="M22" s="37">
        <v>120</v>
      </c>
      <c r="N22" s="37">
        <v>120</v>
      </c>
      <c r="O22" s="37">
        <v>120</v>
      </c>
      <c r="P22" s="37">
        <v>120</v>
      </c>
      <c r="Q22" s="37">
        <v>120</v>
      </c>
      <c r="R22" s="37">
        <v>120</v>
      </c>
      <c r="S22" s="49">
        <f>SUM(G23:R23)/SUM(G22:R22)</f>
        <v>1.3355670103092783</v>
      </c>
    </row>
    <row r="23" spans="1:19" ht="36.75" customHeight="1">
      <c r="A23" s="78"/>
      <c r="B23" s="78"/>
      <c r="C23" s="93"/>
      <c r="D23" s="90"/>
      <c r="E23" s="91"/>
      <c r="F23" s="17" t="s">
        <v>190</v>
      </c>
      <c r="G23" s="38">
        <v>181</v>
      </c>
      <c r="H23" s="38">
        <v>74</v>
      </c>
      <c r="I23" s="38">
        <v>107</v>
      </c>
      <c r="J23" s="38">
        <v>719</v>
      </c>
      <c r="K23" s="38">
        <v>277</v>
      </c>
      <c r="L23" s="38">
        <v>551</v>
      </c>
      <c r="M23" s="38">
        <v>95</v>
      </c>
      <c r="N23" s="38">
        <v>99</v>
      </c>
      <c r="O23" s="38">
        <v>154</v>
      </c>
      <c r="P23" s="38">
        <v>86</v>
      </c>
      <c r="Q23" s="38">
        <v>102</v>
      </c>
      <c r="R23" s="38">
        <v>146</v>
      </c>
      <c r="S23" s="50"/>
    </row>
    <row r="24" spans="1:19" ht="18">
      <c r="A24" s="78"/>
      <c r="B24" s="78"/>
      <c r="C24" s="92" t="s">
        <v>17</v>
      </c>
      <c r="D24" s="89" t="s">
        <v>63</v>
      </c>
      <c r="E24" s="53" t="s">
        <v>85</v>
      </c>
      <c r="F24" s="17" t="s">
        <v>189</v>
      </c>
      <c r="G24" s="37">
        <v>220</v>
      </c>
      <c r="H24" s="37">
        <v>220</v>
      </c>
      <c r="I24" s="37">
        <v>220</v>
      </c>
      <c r="J24" s="37">
        <v>220</v>
      </c>
      <c r="K24" s="37">
        <v>220</v>
      </c>
      <c r="L24" s="37">
        <v>220</v>
      </c>
      <c r="M24" s="37">
        <v>220</v>
      </c>
      <c r="N24" s="37">
        <v>220</v>
      </c>
      <c r="O24" s="37">
        <v>220</v>
      </c>
      <c r="P24" s="37">
        <v>220</v>
      </c>
      <c r="Q24" s="37">
        <v>220</v>
      </c>
      <c r="R24" s="37">
        <v>220</v>
      </c>
      <c r="S24" s="49">
        <f>SUM(G25:R25)/SUM(G24:R24)</f>
        <v>1.3768939393939394</v>
      </c>
    </row>
    <row r="25" spans="1:19" ht="18">
      <c r="A25" s="78"/>
      <c r="B25" s="78"/>
      <c r="C25" s="93"/>
      <c r="D25" s="90"/>
      <c r="E25" s="54"/>
      <c r="F25" s="17" t="s">
        <v>190</v>
      </c>
      <c r="G25" s="38">
        <v>247</v>
      </c>
      <c r="H25" s="38">
        <v>196</v>
      </c>
      <c r="I25" s="38">
        <v>303</v>
      </c>
      <c r="J25" s="38">
        <v>261</v>
      </c>
      <c r="K25" s="38">
        <v>331</v>
      </c>
      <c r="L25" s="38">
        <v>232</v>
      </c>
      <c r="M25" s="38">
        <f>M27+M29+M31</f>
        <v>468</v>
      </c>
      <c r="N25" s="38">
        <f t="shared" ref="N25:R25" si="0">N27+N29+N31</f>
        <v>539</v>
      </c>
      <c r="O25" s="38">
        <f t="shared" si="0"/>
        <v>309</v>
      </c>
      <c r="P25" s="38">
        <f t="shared" si="0"/>
        <v>315</v>
      </c>
      <c r="Q25" s="38">
        <f t="shared" si="0"/>
        <v>195</v>
      </c>
      <c r="R25" s="38">
        <f t="shared" si="0"/>
        <v>239</v>
      </c>
      <c r="S25" s="50"/>
    </row>
    <row r="26" spans="1:19" ht="18">
      <c r="A26" s="78"/>
      <c r="B26" s="78"/>
      <c r="C26" s="92" t="s">
        <v>192</v>
      </c>
      <c r="D26" s="89" t="s">
        <v>191</v>
      </c>
      <c r="E26" s="53" t="s">
        <v>86</v>
      </c>
      <c r="F26" s="17" t="s">
        <v>189</v>
      </c>
      <c r="G26" s="37">
        <v>90</v>
      </c>
      <c r="H26" s="37">
        <v>90</v>
      </c>
      <c r="I26" s="37">
        <v>90</v>
      </c>
      <c r="J26" s="37">
        <v>90</v>
      </c>
      <c r="K26" s="37">
        <v>90</v>
      </c>
      <c r="L26" s="37">
        <v>90</v>
      </c>
      <c r="M26" s="37">
        <v>90</v>
      </c>
      <c r="N26" s="37">
        <v>90</v>
      </c>
      <c r="O26" s="37">
        <v>90</v>
      </c>
      <c r="P26" s="37">
        <v>90</v>
      </c>
      <c r="Q26" s="37">
        <v>90</v>
      </c>
      <c r="R26" s="37">
        <v>90</v>
      </c>
      <c r="S26" s="49">
        <f>SUM(G27:R27)/SUM(G26:R26)</f>
        <v>1.038888888888889</v>
      </c>
    </row>
    <row r="27" spans="1:19" ht="18">
      <c r="A27" s="78"/>
      <c r="B27" s="78"/>
      <c r="C27" s="93"/>
      <c r="D27" s="90"/>
      <c r="E27" s="54"/>
      <c r="F27" s="17" t="s">
        <v>190</v>
      </c>
      <c r="G27" s="38">
        <v>126</v>
      </c>
      <c r="H27" s="38">
        <v>80</v>
      </c>
      <c r="I27" s="38">
        <v>94</v>
      </c>
      <c r="J27" s="38">
        <v>102</v>
      </c>
      <c r="K27" s="38">
        <v>114</v>
      </c>
      <c r="L27" s="38">
        <v>109</v>
      </c>
      <c r="M27" s="38">
        <v>101</v>
      </c>
      <c r="N27" s="38">
        <v>85</v>
      </c>
      <c r="O27" s="38">
        <v>60</v>
      </c>
      <c r="P27" s="38">
        <v>79</v>
      </c>
      <c r="Q27" s="38">
        <v>64</v>
      </c>
      <c r="R27" s="38">
        <v>108</v>
      </c>
      <c r="S27" s="50"/>
    </row>
    <row r="28" spans="1:19" ht="15" customHeight="1">
      <c r="A28" s="78"/>
      <c r="B28" s="78"/>
      <c r="C28" s="92" t="s">
        <v>18</v>
      </c>
      <c r="D28" s="89" t="s">
        <v>64</v>
      </c>
      <c r="E28" s="53" t="s">
        <v>87</v>
      </c>
      <c r="F28" s="17" t="s">
        <v>189</v>
      </c>
      <c r="G28" s="37">
        <v>50</v>
      </c>
      <c r="H28" s="37">
        <v>50</v>
      </c>
      <c r="I28" s="37">
        <v>50</v>
      </c>
      <c r="J28" s="37">
        <v>50</v>
      </c>
      <c r="K28" s="37">
        <v>50</v>
      </c>
      <c r="L28" s="37">
        <v>50</v>
      </c>
      <c r="M28" s="37">
        <v>50</v>
      </c>
      <c r="N28" s="37">
        <v>50</v>
      </c>
      <c r="O28" s="37">
        <v>50</v>
      </c>
      <c r="P28" s="37">
        <v>50</v>
      </c>
      <c r="Q28" s="37">
        <v>50</v>
      </c>
      <c r="R28" s="37">
        <v>50</v>
      </c>
      <c r="S28" s="49">
        <f>SUM(G29:R29)/SUM(G28:R28)</f>
        <v>1.3283333333333334</v>
      </c>
    </row>
    <row r="29" spans="1:19" ht="15" customHeight="1">
      <c r="A29" s="78"/>
      <c r="B29" s="78"/>
      <c r="C29" s="93"/>
      <c r="D29" s="90"/>
      <c r="E29" s="54"/>
      <c r="F29" s="17" t="s">
        <v>190</v>
      </c>
      <c r="G29" s="38">
        <v>23</v>
      </c>
      <c r="H29" s="38">
        <v>36</v>
      </c>
      <c r="I29" s="38">
        <v>150</v>
      </c>
      <c r="J29" s="38">
        <v>62</v>
      </c>
      <c r="K29" s="38">
        <v>88</v>
      </c>
      <c r="L29" s="38">
        <v>37</v>
      </c>
      <c r="M29" s="38">
        <v>160</v>
      </c>
      <c r="N29" s="38">
        <v>76</v>
      </c>
      <c r="O29" s="38">
        <v>34</v>
      </c>
      <c r="P29" s="38">
        <v>66</v>
      </c>
      <c r="Q29" s="38">
        <v>24</v>
      </c>
      <c r="R29" s="38">
        <v>41</v>
      </c>
      <c r="S29" s="50"/>
    </row>
    <row r="30" spans="1:19" ht="18">
      <c r="A30" s="78"/>
      <c r="B30" s="78"/>
      <c r="C30" s="92" t="s">
        <v>19</v>
      </c>
      <c r="D30" s="89" t="s">
        <v>65</v>
      </c>
      <c r="E30" s="53" t="s">
        <v>88</v>
      </c>
      <c r="F30" s="17" t="s">
        <v>189</v>
      </c>
      <c r="G30" s="37">
        <v>100</v>
      </c>
      <c r="H30" s="37">
        <v>90</v>
      </c>
      <c r="I30" s="37">
        <v>80</v>
      </c>
      <c r="J30" s="37">
        <v>70</v>
      </c>
      <c r="K30" s="37">
        <v>60</v>
      </c>
      <c r="L30" s="37">
        <v>50</v>
      </c>
      <c r="M30" s="37">
        <v>50</v>
      </c>
      <c r="N30" s="37">
        <v>50</v>
      </c>
      <c r="O30" s="37">
        <v>50</v>
      </c>
      <c r="P30" s="37">
        <v>50</v>
      </c>
      <c r="Q30" s="37">
        <v>50</v>
      </c>
      <c r="R30" s="37">
        <v>50</v>
      </c>
      <c r="S30" s="49">
        <f>SUM(G31:R31)/SUM(G30:R30)</f>
        <v>2.2879999999999998</v>
      </c>
    </row>
    <row r="31" spans="1:19" ht="18">
      <c r="A31" s="79"/>
      <c r="B31" s="79"/>
      <c r="C31" s="93"/>
      <c r="D31" s="90"/>
      <c r="E31" s="54"/>
      <c r="F31" s="17" t="s">
        <v>190</v>
      </c>
      <c r="G31" s="38">
        <v>98</v>
      </c>
      <c r="H31" s="38">
        <v>80</v>
      </c>
      <c r="I31" s="38">
        <v>59</v>
      </c>
      <c r="J31" s="38">
        <v>97</v>
      </c>
      <c r="K31" s="38">
        <v>129</v>
      </c>
      <c r="L31" s="38">
        <v>86</v>
      </c>
      <c r="M31" s="38">
        <v>207</v>
      </c>
      <c r="N31" s="38">
        <v>378</v>
      </c>
      <c r="O31" s="38">
        <v>215</v>
      </c>
      <c r="P31" s="38">
        <v>170</v>
      </c>
      <c r="Q31" s="38">
        <v>107</v>
      </c>
      <c r="R31" s="38">
        <v>90</v>
      </c>
      <c r="S31" s="50"/>
    </row>
    <row r="32" spans="1:19" ht="28.5" customHeight="1">
      <c r="A32" s="95">
        <v>2</v>
      </c>
      <c r="B32" s="96" t="s">
        <v>1</v>
      </c>
      <c r="C32" s="87" t="s">
        <v>193</v>
      </c>
      <c r="D32" s="55" t="s">
        <v>110</v>
      </c>
      <c r="E32" s="53" t="s">
        <v>89</v>
      </c>
      <c r="F32" s="17" t="s">
        <v>189</v>
      </c>
      <c r="G32" s="37"/>
      <c r="H32" s="37"/>
      <c r="I32" s="37">
        <v>1</v>
      </c>
      <c r="J32" s="37"/>
      <c r="K32" s="37"/>
      <c r="L32" s="37">
        <v>1</v>
      </c>
      <c r="M32" s="37"/>
      <c r="N32" s="37"/>
      <c r="O32" s="37">
        <v>1</v>
      </c>
      <c r="P32" s="37"/>
      <c r="Q32" s="37"/>
      <c r="R32" s="37">
        <v>1</v>
      </c>
      <c r="S32" s="49">
        <f>SUM(G33:R33)/SUM(G32:R32)</f>
        <v>1</v>
      </c>
    </row>
    <row r="33" spans="1:19" ht="28.5" customHeight="1">
      <c r="A33" s="95"/>
      <c r="B33" s="96"/>
      <c r="C33" s="88"/>
      <c r="D33" s="56"/>
      <c r="E33" s="54"/>
      <c r="F33" s="17" t="s">
        <v>190</v>
      </c>
      <c r="G33" s="38"/>
      <c r="H33" s="38"/>
      <c r="I33" s="38">
        <v>1</v>
      </c>
      <c r="J33" s="38"/>
      <c r="K33" s="38"/>
      <c r="L33" s="38">
        <v>1</v>
      </c>
      <c r="M33" s="38"/>
      <c r="N33" s="38"/>
      <c r="O33" s="38">
        <v>1</v>
      </c>
      <c r="P33" s="38"/>
      <c r="Q33" s="38"/>
      <c r="R33" s="38">
        <v>1</v>
      </c>
      <c r="S33" s="50"/>
    </row>
    <row r="34" spans="1:19" ht="17.25" customHeight="1">
      <c r="A34" s="95"/>
      <c r="B34" s="96"/>
      <c r="C34" s="87" t="s">
        <v>194</v>
      </c>
      <c r="D34" s="55" t="s">
        <v>111</v>
      </c>
      <c r="E34" s="53" t="s">
        <v>90</v>
      </c>
      <c r="F34" s="17" t="s">
        <v>189</v>
      </c>
      <c r="G34" s="37">
        <v>3</v>
      </c>
      <c r="H34" s="37">
        <v>3</v>
      </c>
      <c r="I34" s="37">
        <v>3</v>
      </c>
      <c r="J34" s="37">
        <v>3</v>
      </c>
      <c r="K34" s="37">
        <v>3</v>
      </c>
      <c r="L34" s="37">
        <v>3</v>
      </c>
      <c r="M34" s="37">
        <v>3</v>
      </c>
      <c r="N34" s="37">
        <v>3</v>
      </c>
      <c r="O34" s="37">
        <v>2</v>
      </c>
      <c r="P34" s="37">
        <v>2</v>
      </c>
      <c r="Q34" s="37">
        <v>3</v>
      </c>
      <c r="R34" s="37">
        <v>5</v>
      </c>
      <c r="S34" s="49">
        <f>SUM(G35:R35)/SUM(G34:R34)</f>
        <v>0.80555555555555558</v>
      </c>
    </row>
    <row r="35" spans="1:19" ht="17.25" customHeight="1">
      <c r="A35" s="95"/>
      <c r="B35" s="96"/>
      <c r="C35" s="88"/>
      <c r="D35" s="56"/>
      <c r="E35" s="54"/>
      <c r="F35" s="17" t="s">
        <v>190</v>
      </c>
      <c r="G35" s="38">
        <v>1</v>
      </c>
      <c r="H35" s="38">
        <v>2</v>
      </c>
      <c r="I35" s="38">
        <v>3</v>
      </c>
      <c r="J35" s="38">
        <v>2</v>
      </c>
      <c r="K35" s="38">
        <v>2</v>
      </c>
      <c r="L35" s="38">
        <v>2</v>
      </c>
      <c r="M35" s="38">
        <v>4</v>
      </c>
      <c r="N35" s="38">
        <v>2</v>
      </c>
      <c r="O35" s="38">
        <v>1</v>
      </c>
      <c r="P35" s="38">
        <v>2</v>
      </c>
      <c r="Q35" s="38">
        <v>2</v>
      </c>
      <c r="R35" s="38">
        <v>6</v>
      </c>
      <c r="S35" s="50"/>
    </row>
    <row r="36" spans="1:19" ht="17.25" customHeight="1">
      <c r="A36" s="95"/>
      <c r="B36" s="96"/>
      <c r="C36" s="87" t="s">
        <v>195</v>
      </c>
      <c r="D36" s="55" t="s">
        <v>112</v>
      </c>
      <c r="E36" s="82" t="s">
        <v>91</v>
      </c>
      <c r="F36" s="17" t="s">
        <v>189</v>
      </c>
      <c r="G36" s="37">
        <v>1</v>
      </c>
      <c r="H36" s="37">
        <v>1</v>
      </c>
      <c r="I36" s="37">
        <v>1</v>
      </c>
      <c r="J36" s="37">
        <v>1</v>
      </c>
      <c r="K36" s="37">
        <v>1</v>
      </c>
      <c r="L36" s="37">
        <v>1</v>
      </c>
      <c r="M36" s="37">
        <v>1</v>
      </c>
      <c r="N36" s="37">
        <v>1</v>
      </c>
      <c r="O36" s="37">
        <v>1</v>
      </c>
      <c r="P36" s="37">
        <v>1</v>
      </c>
      <c r="Q36" s="37">
        <v>1</v>
      </c>
      <c r="R36" s="37">
        <v>1</v>
      </c>
      <c r="S36" s="49">
        <f>SUM(G37:R37)/SUM(G36:R36)</f>
        <v>1</v>
      </c>
    </row>
    <row r="37" spans="1:19" ht="17.25" customHeight="1">
      <c r="A37" s="95"/>
      <c r="B37" s="96"/>
      <c r="C37" s="88"/>
      <c r="D37" s="56"/>
      <c r="E37" s="91"/>
      <c r="F37" s="17" t="s">
        <v>190</v>
      </c>
      <c r="G37" s="38">
        <v>1</v>
      </c>
      <c r="H37" s="38">
        <v>1</v>
      </c>
      <c r="I37" s="38">
        <v>1</v>
      </c>
      <c r="J37" s="38">
        <v>1</v>
      </c>
      <c r="K37" s="38">
        <v>1</v>
      </c>
      <c r="L37" s="38">
        <v>1</v>
      </c>
      <c r="M37" s="38">
        <v>1</v>
      </c>
      <c r="N37" s="38">
        <v>1</v>
      </c>
      <c r="O37" s="38">
        <v>1</v>
      </c>
      <c r="P37" s="38">
        <v>1</v>
      </c>
      <c r="Q37" s="38">
        <v>1</v>
      </c>
      <c r="R37" s="38">
        <v>1</v>
      </c>
      <c r="S37" s="50"/>
    </row>
    <row r="38" spans="1:19" ht="28.5" customHeight="1">
      <c r="A38" s="95"/>
      <c r="B38" s="96"/>
      <c r="C38" s="87" t="s">
        <v>2</v>
      </c>
      <c r="D38" s="85" t="s">
        <v>113</v>
      </c>
      <c r="E38" s="53" t="s">
        <v>92</v>
      </c>
      <c r="F38" s="17" t="s">
        <v>189</v>
      </c>
      <c r="G38" s="37"/>
      <c r="H38" s="37"/>
      <c r="I38" s="37">
        <v>1</v>
      </c>
      <c r="J38" s="37"/>
      <c r="K38" s="37"/>
      <c r="L38" s="37">
        <v>1</v>
      </c>
      <c r="M38" s="37"/>
      <c r="N38" s="37"/>
      <c r="O38" s="37">
        <v>1</v>
      </c>
      <c r="P38" s="37"/>
      <c r="Q38" s="37"/>
      <c r="R38" s="37">
        <v>1</v>
      </c>
      <c r="S38" s="49">
        <f>SUM(G39:R39)/SUM(G38:R38)</f>
        <v>1</v>
      </c>
    </row>
    <row r="39" spans="1:19" ht="28.5" customHeight="1">
      <c r="A39" s="95"/>
      <c r="B39" s="96"/>
      <c r="C39" s="88"/>
      <c r="D39" s="86"/>
      <c r="E39" s="54"/>
      <c r="F39" s="17" t="s">
        <v>190</v>
      </c>
      <c r="G39" s="38"/>
      <c r="H39" s="38"/>
      <c r="I39" s="38">
        <v>1</v>
      </c>
      <c r="J39" s="38"/>
      <c r="K39" s="38"/>
      <c r="L39" s="38">
        <v>1</v>
      </c>
      <c r="M39" s="38"/>
      <c r="N39" s="38"/>
      <c r="O39" s="38">
        <v>1</v>
      </c>
      <c r="P39" s="38"/>
      <c r="Q39" s="38"/>
      <c r="R39" s="38">
        <v>1</v>
      </c>
      <c r="S39" s="50"/>
    </row>
    <row r="40" spans="1:19" ht="21.75" customHeight="1">
      <c r="A40" s="95"/>
      <c r="B40" s="96"/>
      <c r="C40" s="87" t="s">
        <v>3</v>
      </c>
      <c r="D40" s="85" t="s">
        <v>114</v>
      </c>
      <c r="E40" s="53" t="s">
        <v>92</v>
      </c>
      <c r="F40" s="17" t="s">
        <v>189</v>
      </c>
      <c r="G40" s="37">
        <v>31</v>
      </c>
      <c r="H40" s="37">
        <v>28</v>
      </c>
      <c r="I40" s="37">
        <v>30</v>
      </c>
      <c r="J40" s="37">
        <v>30</v>
      </c>
      <c r="K40" s="37">
        <v>30</v>
      </c>
      <c r="L40" s="37">
        <v>30</v>
      </c>
      <c r="M40" s="37">
        <v>30</v>
      </c>
      <c r="N40" s="37">
        <v>31</v>
      </c>
      <c r="O40" s="37">
        <v>30</v>
      </c>
      <c r="P40" s="37">
        <v>30</v>
      </c>
      <c r="Q40" s="37">
        <v>30</v>
      </c>
      <c r="R40" s="37">
        <v>30</v>
      </c>
      <c r="S40" s="49">
        <f>SUM(G41:R41)/SUM(G40:R40)</f>
        <v>1.0055555555555555</v>
      </c>
    </row>
    <row r="41" spans="1:19" ht="21.75" customHeight="1">
      <c r="A41" s="95"/>
      <c r="B41" s="96"/>
      <c r="C41" s="88"/>
      <c r="D41" s="86"/>
      <c r="E41" s="54"/>
      <c r="F41" s="17" t="s">
        <v>190</v>
      </c>
      <c r="G41" s="38">
        <v>31</v>
      </c>
      <c r="H41" s="38">
        <v>28</v>
      </c>
      <c r="I41" s="38">
        <v>31</v>
      </c>
      <c r="J41" s="38">
        <v>30</v>
      </c>
      <c r="K41" s="38">
        <v>30</v>
      </c>
      <c r="L41" s="38">
        <v>30</v>
      </c>
      <c r="M41" s="38">
        <v>31</v>
      </c>
      <c r="N41" s="38">
        <v>31</v>
      </c>
      <c r="O41" s="38">
        <v>28</v>
      </c>
      <c r="P41" s="38">
        <v>31</v>
      </c>
      <c r="Q41" s="38">
        <v>30</v>
      </c>
      <c r="R41" s="38">
        <v>31</v>
      </c>
      <c r="S41" s="50"/>
    </row>
    <row r="42" spans="1:19" ht="28.5" customHeight="1">
      <c r="A42" s="95"/>
      <c r="B42" s="96"/>
      <c r="C42" s="87" t="s">
        <v>4</v>
      </c>
      <c r="D42" s="85" t="s">
        <v>115</v>
      </c>
      <c r="E42" s="53" t="s">
        <v>93</v>
      </c>
      <c r="F42" s="17" t="s">
        <v>189</v>
      </c>
      <c r="G42" s="37">
        <v>400</v>
      </c>
      <c r="H42" s="37">
        <v>500</v>
      </c>
      <c r="I42" s="37">
        <v>400</v>
      </c>
      <c r="J42" s="37">
        <v>500</v>
      </c>
      <c r="K42" s="37">
        <v>500</v>
      </c>
      <c r="L42" s="37">
        <v>500</v>
      </c>
      <c r="M42" s="37">
        <v>500</v>
      </c>
      <c r="N42" s="37">
        <v>500</v>
      </c>
      <c r="O42" s="37">
        <v>500</v>
      </c>
      <c r="P42" s="37">
        <v>500</v>
      </c>
      <c r="Q42" s="37">
        <v>600</v>
      </c>
      <c r="R42" s="37">
        <v>600</v>
      </c>
      <c r="S42" s="49">
        <f>SUM(G43:R43)/SUM(G42:R42)</f>
        <v>0.93333333333333335</v>
      </c>
    </row>
    <row r="43" spans="1:19" ht="28.5" customHeight="1">
      <c r="A43" s="95"/>
      <c r="B43" s="96"/>
      <c r="C43" s="88"/>
      <c r="D43" s="86"/>
      <c r="E43" s="54"/>
      <c r="F43" s="17" t="s">
        <v>190</v>
      </c>
      <c r="G43" s="38">
        <v>372</v>
      </c>
      <c r="H43" s="38">
        <v>418</v>
      </c>
      <c r="I43" s="38">
        <v>453</v>
      </c>
      <c r="J43" s="38">
        <v>432</v>
      </c>
      <c r="K43" s="38">
        <v>467</v>
      </c>
      <c r="L43" s="38">
        <v>442</v>
      </c>
      <c r="M43" s="38">
        <v>525</v>
      </c>
      <c r="N43" s="38">
        <v>475</v>
      </c>
      <c r="O43" s="38">
        <v>459</v>
      </c>
      <c r="P43" s="38">
        <v>562</v>
      </c>
      <c r="Q43" s="38">
        <v>444</v>
      </c>
      <c r="R43" s="38">
        <v>551</v>
      </c>
      <c r="S43" s="50"/>
    </row>
    <row r="44" spans="1:19" ht="28.5" customHeight="1">
      <c r="A44" s="95"/>
      <c r="B44" s="96"/>
      <c r="C44" s="87" t="s">
        <v>5</v>
      </c>
      <c r="D44" s="85" t="s">
        <v>116</v>
      </c>
      <c r="E44" s="53" t="s">
        <v>94</v>
      </c>
      <c r="F44" s="17" t="s">
        <v>189</v>
      </c>
      <c r="G44" s="37">
        <v>10</v>
      </c>
      <c r="H44" s="37">
        <v>10</v>
      </c>
      <c r="I44" s="37">
        <v>10</v>
      </c>
      <c r="J44" s="37">
        <v>10</v>
      </c>
      <c r="K44" s="37">
        <v>12</v>
      </c>
      <c r="L44" s="37">
        <v>10</v>
      </c>
      <c r="M44" s="37">
        <v>14</v>
      </c>
      <c r="N44" s="37">
        <v>12</v>
      </c>
      <c r="O44" s="37">
        <v>12</v>
      </c>
      <c r="P44" s="37">
        <v>14</v>
      </c>
      <c r="Q44" s="37">
        <v>12</v>
      </c>
      <c r="R44" s="37">
        <v>16</v>
      </c>
      <c r="S44" s="49">
        <f>SUM(G45:R45)/SUM(G44:R44)</f>
        <v>1.119718309859155</v>
      </c>
    </row>
    <row r="45" spans="1:19" ht="28.5" customHeight="1">
      <c r="A45" s="95"/>
      <c r="B45" s="96"/>
      <c r="C45" s="88"/>
      <c r="D45" s="86"/>
      <c r="E45" s="54"/>
      <c r="F45" s="17" t="s">
        <v>190</v>
      </c>
      <c r="G45" s="38">
        <v>10</v>
      </c>
      <c r="H45" s="38">
        <v>10</v>
      </c>
      <c r="I45" s="38">
        <v>8</v>
      </c>
      <c r="J45" s="38">
        <v>7</v>
      </c>
      <c r="K45" s="38">
        <v>11</v>
      </c>
      <c r="L45" s="38">
        <v>11</v>
      </c>
      <c r="M45" s="38">
        <v>18</v>
      </c>
      <c r="N45" s="38">
        <v>19</v>
      </c>
      <c r="O45" s="38">
        <v>12</v>
      </c>
      <c r="P45" s="38">
        <v>16</v>
      </c>
      <c r="Q45" s="38">
        <v>18</v>
      </c>
      <c r="R45" s="38">
        <v>19</v>
      </c>
      <c r="S45" s="50"/>
    </row>
    <row r="46" spans="1:19" ht="15.75" customHeight="1">
      <c r="A46" s="95"/>
      <c r="B46" s="96"/>
      <c r="C46" s="87" t="s">
        <v>6</v>
      </c>
      <c r="D46" s="85" t="s">
        <v>117</v>
      </c>
      <c r="E46" s="53" t="s">
        <v>95</v>
      </c>
      <c r="F46" s="17" t="s">
        <v>189</v>
      </c>
      <c r="G46" s="37">
        <v>2</v>
      </c>
      <c r="H46" s="37">
        <v>2</v>
      </c>
      <c r="I46" s="37">
        <v>2</v>
      </c>
      <c r="J46" s="37">
        <v>2</v>
      </c>
      <c r="K46" s="37">
        <v>2</v>
      </c>
      <c r="L46" s="37">
        <v>2</v>
      </c>
      <c r="M46" s="37">
        <v>2</v>
      </c>
      <c r="N46" s="37">
        <v>2</v>
      </c>
      <c r="O46" s="37">
        <v>2</v>
      </c>
      <c r="P46" s="37">
        <v>2</v>
      </c>
      <c r="Q46" s="37">
        <v>2</v>
      </c>
      <c r="R46" s="37">
        <v>2</v>
      </c>
      <c r="S46" s="49">
        <f>SUM(G47:R47)/SUM(G46:R46)</f>
        <v>1</v>
      </c>
    </row>
    <row r="47" spans="1:19" ht="15.75" customHeight="1">
      <c r="A47" s="95"/>
      <c r="B47" s="96"/>
      <c r="C47" s="88"/>
      <c r="D47" s="86"/>
      <c r="E47" s="54"/>
      <c r="F47" s="17" t="s">
        <v>190</v>
      </c>
      <c r="G47" s="38">
        <v>2</v>
      </c>
      <c r="H47" s="38">
        <v>2</v>
      </c>
      <c r="I47" s="38">
        <v>2</v>
      </c>
      <c r="J47" s="38">
        <v>2</v>
      </c>
      <c r="K47" s="38">
        <v>2</v>
      </c>
      <c r="L47" s="38">
        <v>2</v>
      </c>
      <c r="M47" s="38">
        <v>2</v>
      </c>
      <c r="N47" s="38">
        <v>2</v>
      </c>
      <c r="O47" s="38">
        <v>2</v>
      </c>
      <c r="P47" s="38">
        <v>2</v>
      </c>
      <c r="Q47" s="38">
        <v>2</v>
      </c>
      <c r="R47" s="38">
        <v>2</v>
      </c>
      <c r="S47" s="50"/>
    </row>
    <row r="48" spans="1:19" ht="27" customHeight="1">
      <c r="A48" s="95"/>
      <c r="B48" s="96"/>
      <c r="C48" s="87" t="s">
        <v>7</v>
      </c>
      <c r="D48" s="85" t="s">
        <v>118</v>
      </c>
      <c r="E48" s="53" t="s">
        <v>96</v>
      </c>
      <c r="F48" s="17" t="s">
        <v>189</v>
      </c>
      <c r="G48" s="37">
        <v>500</v>
      </c>
      <c r="H48" s="37">
        <v>500</v>
      </c>
      <c r="I48" s="37">
        <v>500</v>
      </c>
      <c r="J48" s="37">
        <v>500</v>
      </c>
      <c r="K48" s="37">
        <v>500</v>
      </c>
      <c r="L48" s="37">
        <v>500</v>
      </c>
      <c r="M48" s="37">
        <v>500</v>
      </c>
      <c r="N48" s="37">
        <v>500</v>
      </c>
      <c r="O48" s="37">
        <v>500</v>
      </c>
      <c r="P48" s="37">
        <v>500</v>
      </c>
      <c r="Q48" s="37">
        <v>500</v>
      </c>
      <c r="R48" s="37">
        <v>500</v>
      </c>
      <c r="S48" s="49">
        <f>SUM(G49:R49)/SUM(G48:R48)</f>
        <v>1.0595000000000001</v>
      </c>
    </row>
    <row r="49" spans="1:19" ht="27" customHeight="1">
      <c r="A49" s="95"/>
      <c r="B49" s="96"/>
      <c r="C49" s="88" t="s">
        <v>8</v>
      </c>
      <c r="D49" s="86"/>
      <c r="E49" s="54"/>
      <c r="F49" s="17" t="s">
        <v>190</v>
      </c>
      <c r="G49" s="38">
        <v>431</v>
      </c>
      <c r="H49" s="38">
        <v>469</v>
      </c>
      <c r="I49" s="38">
        <v>483</v>
      </c>
      <c r="J49" s="38">
        <v>618</v>
      </c>
      <c r="K49" s="38">
        <v>553</v>
      </c>
      <c r="L49" s="38">
        <v>630</v>
      </c>
      <c r="M49" s="38">
        <v>687</v>
      </c>
      <c r="N49" s="38">
        <v>521</v>
      </c>
      <c r="O49" s="38">
        <v>643</v>
      </c>
      <c r="P49" s="38">
        <v>500</v>
      </c>
      <c r="Q49" s="38">
        <v>398</v>
      </c>
      <c r="R49" s="38">
        <v>424</v>
      </c>
      <c r="S49" s="50"/>
    </row>
    <row r="50" spans="1:19" ht="15.75" customHeight="1">
      <c r="A50" s="95"/>
      <c r="B50" s="96"/>
      <c r="C50" s="87" t="s">
        <v>196</v>
      </c>
      <c r="D50" s="85" t="s">
        <v>119</v>
      </c>
      <c r="E50" s="53" t="s">
        <v>92</v>
      </c>
      <c r="F50" s="17" t="s">
        <v>189</v>
      </c>
      <c r="G50" s="37">
        <v>120</v>
      </c>
      <c r="H50" s="37">
        <v>120</v>
      </c>
      <c r="I50" s="37">
        <v>80</v>
      </c>
      <c r="J50" s="37">
        <v>60</v>
      </c>
      <c r="K50" s="37">
        <v>90</v>
      </c>
      <c r="L50" s="37">
        <v>30</v>
      </c>
      <c r="M50" s="37">
        <v>50</v>
      </c>
      <c r="N50" s="37">
        <v>50</v>
      </c>
      <c r="O50" s="37">
        <v>50</v>
      </c>
      <c r="P50" s="37">
        <v>50</v>
      </c>
      <c r="Q50" s="37">
        <v>50</v>
      </c>
      <c r="R50" s="37">
        <v>50</v>
      </c>
      <c r="S50" s="49">
        <f>SUM(G51:R51)/SUM(G50:R50)</f>
        <v>1.0912500000000001</v>
      </c>
    </row>
    <row r="51" spans="1:19" ht="15.75" customHeight="1">
      <c r="A51" s="95"/>
      <c r="B51" s="96"/>
      <c r="C51" s="88"/>
      <c r="D51" s="86"/>
      <c r="E51" s="54"/>
      <c r="F51" s="17" t="s">
        <v>190</v>
      </c>
      <c r="G51" s="38">
        <v>112</v>
      </c>
      <c r="H51" s="38">
        <v>128</v>
      </c>
      <c r="I51" s="38">
        <v>83</v>
      </c>
      <c r="J51" s="38">
        <v>60</v>
      </c>
      <c r="K51" s="38">
        <v>86</v>
      </c>
      <c r="L51" s="38">
        <v>28</v>
      </c>
      <c r="M51" s="38">
        <v>61</v>
      </c>
      <c r="N51" s="38">
        <v>61</v>
      </c>
      <c r="O51" s="38">
        <v>69</v>
      </c>
      <c r="P51" s="38">
        <v>99</v>
      </c>
      <c r="Q51" s="38">
        <v>49</v>
      </c>
      <c r="R51" s="38">
        <v>37</v>
      </c>
      <c r="S51" s="50"/>
    </row>
    <row r="52" spans="1:19" ht="28.5" customHeight="1">
      <c r="A52" s="95"/>
      <c r="B52" s="96"/>
      <c r="C52" s="87" t="s">
        <v>8</v>
      </c>
      <c r="D52" s="85" t="s">
        <v>120</v>
      </c>
      <c r="E52" s="53" t="s">
        <v>97</v>
      </c>
      <c r="F52" s="17" t="s">
        <v>189</v>
      </c>
      <c r="G52" s="37">
        <v>40</v>
      </c>
      <c r="H52" s="37">
        <v>40</v>
      </c>
      <c r="I52" s="37">
        <v>40</v>
      </c>
      <c r="J52" s="37">
        <v>40</v>
      </c>
      <c r="K52" s="37">
        <v>40</v>
      </c>
      <c r="L52" s="37">
        <v>40</v>
      </c>
      <c r="M52" s="37">
        <v>40</v>
      </c>
      <c r="N52" s="37">
        <v>40</v>
      </c>
      <c r="O52" s="37">
        <v>40</v>
      </c>
      <c r="P52" s="37">
        <v>40</v>
      </c>
      <c r="Q52" s="37">
        <v>40</v>
      </c>
      <c r="R52" s="37">
        <v>45</v>
      </c>
      <c r="S52" s="49">
        <f>SUM(G53:R53)/SUM(G52:R52)</f>
        <v>1.1484536082474226</v>
      </c>
    </row>
    <row r="53" spans="1:19" ht="28.5" customHeight="1">
      <c r="A53" s="95"/>
      <c r="B53" s="96"/>
      <c r="C53" s="88"/>
      <c r="D53" s="86"/>
      <c r="E53" s="54"/>
      <c r="F53" s="17" t="s">
        <v>190</v>
      </c>
      <c r="G53" s="38">
        <v>31</v>
      </c>
      <c r="H53" s="38">
        <v>46</v>
      </c>
      <c r="I53" s="38">
        <v>55</v>
      </c>
      <c r="J53" s="38">
        <v>42</v>
      </c>
      <c r="K53" s="38">
        <v>53</v>
      </c>
      <c r="L53" s="38">
        <v>33</v>
      </c>
      <c r="M53" s="38">
        <v>50</v>
      </c>
      <c r="N53" s="38">
        <v>61</v>
      </c>
      <c r="O53" s="38">
        <v>43</v>
      </c>
      <c r="P53" s="38">
        <v>39</v>
      </c>
      <c r="Q53" s="38">
        <v>60</v>
      </c>
      <c r="R53" s="38">
        <v>44</v>
      </c>
      <c r="S53" s="50"/>
    </row>
    <row r="54" spans="1:19" ht="24.75" customHeight="1">
      <c r="A54" s="95"/>
      <c r="B54" s="96"/>
      <c r="C54" s="87" t="s">
        <v>9</v>
      </c>
      <c r="D54" s="85" t="s">
        <v>121</v>
      </c>
      <c r="E54" s="53" t="s">
        <v>98</v>
      </c>
      <c r="F54" s="17" t="s">
        <v>189</v>
      </c>
      <c r="G54" s="37"/>
      <c r="H54" s="37"/>
      <c r="I54" s="37">
        <v>1</v>
      </c>
      <c r="J54" s="37"/>
      <c r="K54" s="37"/>
      <c r="L54" s="37">
        <v>1</v>
      </c>
      <c r="M54" s="37"/>
      <c r="N54" s="37"/>
      <c r="O54" s="37">
        <v>1</v>
      </c>
      <c r="P54" s="37"/>
      <c r="Q54" s="37"/>
      <c r="R54" s="37">
        <v>1</v>
      </c>
      <c r="S54" s="49">
        <f>SUM(G55:R55)/SUM(G54:R54)</f>
        <v>1</v>
      </c>
    </row>
    <row r="55" spans="1:19" ht="24.75" customHeight="1">
      <c r="A55" s="95"/>
      <c r="B55" s="96"/>
      <c r="C55" s="88"/>
      <c r="D55" s="86"/>
      <c r="E55" s="54"/>
      <c r="F55" s="17" t="s">
        <v>190</v>
      </c>
      <c r="G55" s="38"/>
      <c r="H55" s="38"/>
      <c r="I55" s="38">
        <v>1</v>
      </c>
      <c r="J55" s="38"/>
      <c r="K55" s="38"/>
      <c r="L55" s="38">
        <v>1</v>
      </c>
      <c r="M55" s="38"/>
      <c r="N55" s="38"/>
      <c r="O55" s="38">
        <v>1</v>
      </c>
      <c r="P55" s="38"/>
      <c r="Q55" s="38"/>
      <c r="R55" s="38">
        <v>1</v>
      </c>
      <c r="S55" s="50"/>
    </row>
    <row r="56" spans="1:19" ht="28.5" customHeight="1">
      <c r="A56" s="74">
        <v>3</v>
      </c>
      <c r="B56" s="77" t="s">
        <v>44</v>
      </c>
      <c r="C56" s="51" t="s">
        <v>20</v>
      </c>
      <c r="D56" s="55" t="s">
        <v>123</v>
      </c>
      <c r="E56" s="53" t="s">
        <v>99</v>
      </c>
      <c r="F56" s="17" t="s">
        <v>189</v>
      </c>
      <c r="G56" s="37">
        <v>556</v>
      </c>
      <c r="H56" s="37">
        <v>309</v>
      </c>
      <c r="I56" s="37">
        <v>235</v>
      </c>
      <c r="J56" s="37">
        <v>381</v>
      </c>
      <c r="K56" s="37">
        <v>356</v>
      </c>
      <c r="L56" s="37">
        <v>384</v>
      </c>
      <c r="M56" s="37">
        <v>348</v>
      </c>
      <c r="N56" s="37">
        <v>832</v>
      </c>
      <c r="O56" s="37">
        <v>534</v>
      </c>
      <c r="P56" s="37">
        <v>371</v>
      </c>
      <c r="Q56" s="37">
        <v>268</v>
      </c>
      <c r="R56" s="37">
        <v>229</v>
      </c>
      <c r="S56" s="49">
        <f>SUM(G57:R57)/SUM(G56:R56)</f>
        <v>0.42931501145117634</v>
      </c>
    </row>
    <row r="57" spans="1:19" ht="28.5" customHeight="1">
      <c r="A57" s="75"/>
      <c r="B57" s="78"/>
      <c r="C57" s="52"/>
      <c r="D57" s="56"/>
      <c r="E57" s="54"/>
      <c r="F57" s="17" t="s">
        <v>190</v>
      </c>
      <c r="G57" s="38">
        <v>179</v>
      </c>
      <c r="H57" s="38">
        <v>180</v>
      </c>
      <c r="I57" s="38">
        <v>145</v>
      </c>
      <c r="J57" s="38">
        <v>249</v>
      </c>
      <c r="K57" s="38">
        <v>244</v>
      </c>
      <c r="L57" s="38">
        <v>117</v>
      </c>
      <c r="M57" s="38">
        <v>173</v>
      </c>
      <c r="N57" s="38">
        <v>158</v>
      </c>
      <c r="O57" s="38">
        <v>266</v>
      </c>
      <c r="P57" s="38">
        <v>119</v>
      </c>
      <c r="Q57" s="38">
        <v>125</v>
      </c>
      <c r="R57" s="38">
        <v>107</v>
      </c>
      <c r="S57" s="50"/>
    </row>
    <row r="58" spans="1:19" ht="28.5" customHeight="1">
      <c r="A58" s="75"/>
      <c r="B58" s="78"/>
      <c r="C58" s="51" t="s">
        <v>197</v>
      </c>
      <c r="D58" s="55" t="s">
        <v>124</v>
      </c>
      <c r="E58" s="53" t="s">
        <v>86</v>
      </c>
      <c r="F58" s="17" t="s">
        <v>189</v>
      </c>
      <c r="G58" s="37">
        <f>72606+96</f>
        <v>72702</v>
      </c>
      <c r="H58" s="37">
        <f>G58+179</f>
        <v>72881</v>
      </c>
      <c r="I58" s="37">
        <f>H58+64</f>
        <v>72945</v>
      </c>
      <c r="J58" s="37">
        <f>I58+129</f>
        <v>73074</v>
      </c>
      <c r="K58" s="37">
        <f>J58+87</f>
        <v>73161</v>
      </c>
      <c r="L58" s="37">
        <f>K58+79</f>
        <v>73240</v>
      </c>
      <c r="M58" s="37">
        <v>73370</v>
      </c>
      <c r="N58" s="37">
        <v>73427</v>
      </c>
      <c r="O58" s="37">
        <v>73596</v>
      </c>
      <c r="P58" s="37">
        <v>73686</v>
      </c>
      <c r="Q58" s="37">
        <v>73841</v>
      </c>
      <c r="R58" s="37">
        <v>73974</v>
      </c>
      <c r="S58" s="49">
        <f>SUM(G59:R59)/SUM(G58:R58)</f>
        <v>0.99462778029701204</v>
      </c>
    </row>
    <row r="59" spans="1:19" ht="28.5" customHeight="1">
      <c r="A59" s="75"/>
      <c r="B59" s="78"/>
      <c r="C59" s="52"/>
      <c r="D59" s="56"/>
      <c r="E59" s="54"/>
      <c r="F59" s="17" t="s">
        <v>190</v>
      </c>
      <c r="G59" s="38">
        <v>72606</v>
      </c>
      <c r="H59" s="38">
        <v>72646</v>
      </c>
      <c r="I59" s="38">
        <v>72677</v>
      </c>
      <c r="J59" s="38">
        <v>72734</v>
      </c>
      <c r="K59" s="38">
        <v>72880</v>
      </c>
      <c r="L59" s="38">
        <v>72922</v>
      </c>
      <c r="M59" s="38">
        <v>72968</v>
      </c>
      <c r="N59" s="38">
        <v>73009</v>
      </c>
      <c r="O59" s="38">
        <v>73031</v>
      </c>
      <c r="P59" s="38">
        <v>73192</v>
      </c>
      <c r="Q59" s="38">
        <v>73232</v>
      </c>
      <c r="R59" s="38">
        <v>73273</v>
      </c>
      <c r="S59" s="50"/>
    </row>
    <row r="60" spans="1:19" ht="28.5" customHeight="1">
      <c r="A60" s="75"/>
      <c r="B60" s="78"/>
      <c r="C60" s="51" t="s">
        <v>21</v>
      </c>
      <c r="D60" s="55" t="s">
        <v>125</v>
      </c>
      <c r="E60" s="53" t="s">
        <v>86</v>
      </c>
      <c r="F60" s="17" t="s">
        <v>189</v>
      </c>
      <c r="G60" s="37">
        <v>127929</v>
      </c>
      <c r="H60" s="37">
        <v>128058</v>
      </c>
      <c r="I60" s="37">
        <v>128229</v>
      </c>
      <c r="J60" s="37">
        <v>128481</v>
      </c>
      <c r="K60" s="37">
        <v>128750</v>
      </c>
      <c r="L60" s="37">
        <v>129054</v>
      </c>
      <c r="M60" s="37">
        <v>129272</v>
      </c>
      <c r="N60" s="37">
        <v>130047</v>
      </c>
      <c r="O60" s="37">
        <v>130142</v>
      </c>
      <c r="P60" s="37">
        <v>130693</v>
      </c>
      <c r="Q60" s="37">
        <v>130807</v>
      </c>
      <c r="R60" s="37">
        <v>130903</v>
      </c>
      <c r="S60" s="49">
        <f>SUM(G61:R61)/SUM(G60:R60)</f>
        <v>0.98964740895343561</v>
      </c>
    </row>
    <row r="61" spans="1:19" ht="28.5" customHeight="1">
      <c r="A61" s="75"/>
      <c r="B61" s="78"/>
      <c r="C61" s="52"/>
      <c r="D61" s="56"/>
      <c r="E61" s="54"/>
      <c r="F61" s="17" t="s">
        <v>190</v>
      </c>
      <c r="G61" s="38">
        <v>127469</v>
      </c>
      <c r="H61" s="38">
        <v>127579</v>
      </c>
      <c r="I61" s="38">
        <v>127699</v>
      </c>
      <c r="J61" s="38">
        <v>127825</v>
      </c>
      <c r="K61" s="38">
        <v>127687</v>
      </c>
      <c r="L61" s="38">
        <v>127948</v>
      </c>
      <c r="M61" s="38">
        <v>128048</v>
      </c>
      <c r="N61" s="38">
        <v>128234</v>
      </c>
      <c r="O61" s="38">
        <v>128259</v>
      </c>
      <c r="P61" s="38">
        <v>128455</v>
      </c>
      <c r="Q61" s="38">
        <v>128490</v>
      </c>
      <c r="R61" s="38">
        <v>128601</v>
      </c>
      <c r="S61" s="50"/>
    </row>
    <row r="62" spans="1:19" ht="28.5" customHeight="1">
      <c r="A62" s="75"/>
      <c r="B62" s="78"/>
      <c r="C62" s="51" t="s">
        <v>22</v>
      </c>
      <c r="D62" s="55" t="s">
        <v>126</v>
      </c>
      <c r="E62" s="53" t="s">
        <v>100</v>
      </c>
      <c r="F62" s="17" t="s">
        <v>189</v>
      </c>
      <c r="G62" s="37">
        <v>15000</v>
      </c>
      <c r="H62" s="37">
        <v>15000</v>
      </c>
      <c r="I62" s="37">
        <v>15000</v>
      </c>
      <c r="J62" s="37">
        <v>15000</v>
      </c>
      <c r="K62" s="37">
        <v>15000</v>
      </c>
      <c r="L62" s="37">
        <v>15000</v>
      </c>
      <c r="M62" s="37">
        <v>15000</v>
      </c>
      <c r="N62" s="37">
        <v>15000</v>
      </c>
      <c r="O62" s="37">
        <v>15000</v>
      </c>
      <c r="P62" s="37">
        <v>15000</v>
      </c>
      <c r="Q62" s="37">
        <v>15000</v>
      </c>
      <c r="R62" s="37">
        <v>15000</v>
      </c>
      <c r="S62" s="49">
        <f>SUM(G63:R63)/SUM(G62:R62)</f>
        <v>0.88187777777777776</v>
      </c>
    </row>
    <row r="63" spans="1:19" ht="28.5" customHeight="1">
      <c r="A63" s="75"/>
      <c r="B63" s="78"/>
      <c r="C63" s="52"/>
      <c r="D63" s="56"/>
      <c r="E63" s="54"/>
      <c r="F63" s="17" t="s">
        <v>190</v>
      </c>
      <c r="G63" s="38">
        <f>6704+681+3201+1556+1187</f>
        <v>13329</v>
      </c>
      <c r="H63" s="38">
        <f>5846+594+2643+900</f>
        <v>9983</v>
      </c>
      <c r="I63" s="38">
        <f>6363+814+3279+844+591</f>
        <v>11891</v>
      </c>
      <c r="J63" s="38">
        <v>11373</v>
      </c>
      <c r="K63" s="38">
        <v>22510</v>
      </c>
      <c r="L63" s="38">
        <v>19500</v>
      </c>
      <c r="M63" s="38">
        <v>20148</v>
      </c>
      <c r="N63" s="38">
        <v>10249</v>
      </c>
      <c r="O63" s="38">
        <v>8783</v>
      </c>
      <c r="P63" s="38">
        <v>9431</v>
      </c>
      <c r="Q63" s="38">
        <v>11212</v>
      </c>
      <c r="R63" s="38">
        <v>10329</v>
      </c>
      <c r="S63" s="50"/>
    </row>
    <row r="64" spans="1:19" ht="28.5" customHeight="1">
      <c r="A64" s="75"/>
      <c r="B64" s="78"/>
      <c r="C64" s="51" t="s">
        <v>23</v>
      </c>
      <c r="D64" s="55" t="s">
        <v>127</v>
      </c>
      <c r="E64" s="53" t="s">
        <v>101</v>
      </c>
      <c r="F64" s="17" t="s">
        <v>189</v>
      </c>
      <c r="G64" s="37">
        <v>900</v>
      </c>
      <c r="H64" s="37">
        <v>900</v>
      </c>
      <c r="I64" s="37">
        <v>900</v>
      </c>
      <c r="J64" s="37">
        <v>900</v>
      </c>
      <c r="K64" s="37">
        <v>900</v>
      </c>
      <c r="L64" s="37">
        <v>900</v>
      </c>
      <c r="M64" s="37">
        <v>900</v>
      </c>
      <c r="N64" s="37">
        <v>900</v>
      </c>
      <c r="O64" s="37">
        <v>900</v>
      </c>
      <c r="P64" s="37">
        <v>900</v>
      </c>
      <c r="Q64" s="37">
        <v>900</v>
      </c>
      <c r="R64" s="37">
        <v>900</v>
      </c>
      <c r="S64" s="49">
        <f>SUM(G65:R65)/SUM(G64:R64)</f>
        <v>1.0516666666666667</v>
      </c>
    </row>
    <row r="65" spans="1:19" ht="28.5" customHeight="1">
      <c r="A65" s="75"/>
      <c r="B65" s="78"/>
      <c r="C65" s="52"/>
      <c r="D65" s="56"/>
      <c r="E65" s="54"/>
      <c r="F65" s="17" t="s">
        <v>190</v>
      </c>
      <c r="G65" s="38">
        <v>797</v>
      </c>
      <c r="H65" s="38">
        <v>720</v>
      </c>
      <c r="I65" s="38">
        <v>670</v>
      </c>
      <c r="J65" s="38">
        <v>614</v>
      </c>
      <c r="K65" s="38">
        <v>817</v>
      </c>
      <c r="L65" s="38">
        <v>1108</v>
      </c>
      <c r="M65" s="38">
        <v>2186</v>
      </c>
      <c r="N65" s="38">
        <v>1025</v>
      </c>
      <c r="O65" s="38">
        <v>829</v>
      </c>
      <c r="P65" s="38">
        <v>871</v>
      </c>
      <c r="Q65" s="38">
        <v>840</v>
      </c>
      <c r="R65" s="38">
        <v>881</v>
      </c>
      <c r="S65" s="50"/>
    </row>
    <row r="66" spans="1:19" ht="28.5" customHeight="1">
      <c r="A66" s="75"/>
      <c r="B66" s="78"/>
      <c r="C66" s="51" t="s">
        <v>24</v>
      </c>
      <c r="D66" s="55" t="s">
        <v>128</v>
      </c>
      <c r="E66" s="53" t="s">
        <v>100</v>
      </c>
      <c r="F66" s="17" t="s">
        <v>189</v>
      </c>
      <c r="G66" s="37">
        <v>1200</v>
      </c>
      <c r="H66" s="37">
        <v>1200</v>
      </c>
      <c r="I66" s="37">
        <v>1200</v>
      </c>
      <c r="J66" s="37">
        <v>1200</v>
      </c>
      <c r="K66" s="37">
        <v>1200</v>
      </c>
      <c r="L66" s="37">
        <v>1200</v>
      </c>
      <c r="M66" s="37">
        <v>1200</v>
      </c>
      <c r="N66" s="37">
        <v>1200</v>
      </c>
      <c r="O66" s="37">
        <v>1200</v>
      </c>
      <c r="P66" s="37">
        <v>1200</v>
      </c>
      <c r="Q66" s="37">
        <v>1200</v>
      </c>
      <c r="R66" s="37">
        <v>1200</v>
      </c>
      <c r="S66" s="49">
        <f>SUM(G67:R67)/SUM(G66:R66)</f>
        <v>1.2162500000000001</v>
      </c>
    </row>
    <row r="67" spans="1:19" ht="28.5" customHeight="1">
      <c r="A67" s="75"/>
      <c r="B67" s="78"/>
      <c r="C67" s="52"/>
      <c r="D67" s="56"/>
      <c r="E67" s="54"/>
      <c r="F67" s="17" t="s">
        <v>190</v>
      </c>
      <c r="G67" s="38">
        <v>1136</v>
      </c>
      <c r="H67" s="38">
        <v>1002</v>
      </c>
      <c r="I67" s="38">
        <v>1241</v>
      </c>
      <c r="J67" s="38">
        <v>2298</v>
      </c>
      <c r="K67" s="38">
        <v>2066</v>
      </c>
      <c r="L67" s="38">
        <v>1310</v>
      </c>
      <c r="M67" s="38">
        <v>1907</v>
      </c>
      <c r="N67" s="38">
        <v>2013</v>
      </c>
      <c r="O67" s="38">
        <v>1836</v>
      </c>
      <c r="P67" s="38">
        <v>1431</v>
      </c>
      <c r="Q67" s="38">
        <v>1042</v>
      </c>
      <c r="R67" s="38">
        <v>232</v>
      </c>
      <c r="S67" s="50"/>
    </row>
    <row r="68" spans="1:19" ht="28.5" customHeight="1">
      <c r="A68" s="75"/>
      <c r="B68" s="78"/>
      <c r="C68" s="51" t="s">
        <v>25</v>
      </c>
      <c r="D68" s="55" t="s">
        <v>129</v>
      </c>
      <c r="E68" s="53" t="s">
        <v>102</v>
      </c>
      <c r="F68" s="17" t="s">
        <v>189</v>
      </c>
      <c r="G68" s="37">
        <v>300</v>
      </c>
      <c r="H68" s="37">
        <v>300</v>
      </c>
      <c r="I68" s="37">
        <v>300</v>
      </c>
      <c r="J68" s="37">
        <v>300</v>
      </c>
      <c r="K68" s="37">
        <v>300</v>
      </c>
      <c r="L68" s="37">
        <v>300</v>
      </c>
      <c r="M68" s="37">
        <v>300</v>
      </c>
      <c r="N68" s="37">
        <v>300</v>
      </c>
      <c r="O68" s="37">
        <v>300</v>
      </c>
      <c r="P68" s="37">
        <v>300</v>
      </c>
      <c r="Q68" s="37">
        <v>300</v>
      </c>
      <c r="R68" s="37">
        <v>300</v>
      </c>
      <c r="S68" s="49">
        <f>SUM(G69:R69)/SUM(G68:R68)</f>
        <v>0.73916666666666664</v>
      </c>
    </row>
    <row r="69" spans="1:19" ht="28.5" customHeight="1">
      <c r="A69" s="75"/>
      <c r="B69" s="78"/>
      <c r="C69" s="52"/>
      <c r="D69" s="56"/>
      <c r="E69" s="54"/>
      <c r="F69" s="17" t="s">
        <v>190</v>
      </c>
      <c r="G69" s="38">
        <v>114</v>
      </c>
      <c r="H69" s="38">
        <v>142</v>
      </c>
      <c r="I69" s="38">
        <v>245</v>
      </c>
      <c r="J69" s="38">
        <v>146</v>
      </c>
      <c r="K69" s="38">
        <v>131</v>
      </c>
      <c r="L69" s="38">
        <v>96</v>
      </c>
      <c r="M69" s="38">
        <v>288</v>
      </c>
      <c r="N69" s="38">
        <v>255</v>
      </c>
      <c r="O69" s="38">
        <v>278</v>
      </c>
      <c r="P69" s="38">
        <v>411</v>
      </c>
      <c r="Q69" s="38">
        <v>267</v>
      </c>
      <c r="R69" s="38">
        <v>288</v>
      </c>
      <c r="S69" s="50"/>
    </row>
    <row r="70" spans="1:19" ht="28.5" customHeight="1">
      <c r="A70" s="75"/>
      <c r="B70" s="78"/>
      <c r="C70" s="51" t="s">
        <v>198</v>
      </c>
      <c r="D70" s="55" t="s">
        <v>130</v>
      </c>
      <c r="E70" s="83" t="s">
        <v>122</v>
      </c>
      <c r="F70" s="17" t="s">
        <v>189</v>
      </c>
      <c r="G70" s="37">
        <v>4000</v>
      </c>
      <c r="H70" s="37">
        <v>4000</v>
      </c>
      <c r="I70" s="37">
        <v>4000</v>
      </c>
      <c r="J70" s="37">
        <v>4000</v>
      </c>
      <c r="K70" s="37">
        <v>4000</v>
      </c>
      <c r="L70" s="37">
        <v>4000</v>
      </c>
      <c r="M70" s="37">
        <v>4000</v>
      </c>
      <c r="N70" s="37">
        <v>4000</v>
      </c>
      <c r="O70" s="37">
        <v>4000</v>
      </c>
      <c r="P70" s="37">
        <v>4000</v>
      </c>
      <c r="Q70" s="37">
        <v>4000</v>
      </c>
      <c r="R70" s="37">
        <v>4000</v>
      </c>
      <c r="S70" s="49">
        <f>SUM(G71:R71)/SUM(G70:R70)</f>
        <v>0.80066666666666664</v>
      </c>
    </row>
    <row r="71" spans="1:19" ht="28.5" customHeight="1">
      <c r="A71" s="75"/>
      <c r="B71" s="78"/>
      <c r="C71" s="52"/>
      <c r="D71" s="56"/>
      <c r="E71" s="84"/>
      <c r="F71" s="17" t="s">
        <v>190</v>
      </c>
      <c r="G71" s="38">
        <v>3380</v>
      </c>
      <c r="H71" s="38">
        <v>3445</v>
      </c>
      <c r="I71" s="38">
        <v>3748</v>
      </c>
      <c r="J71" s="38">
        <v>2966</v>
      </c>
      <c r="K71" s="38">
        <v>3748</v>
      </c>
      <c r="L71" s="38">
        <v>3555</v>
      </c>
      <c r="M71" s="38">
        <v>1955</v>
      </c>
      <c r="N71" s="38">
        <v>2422</v>
      </c>
      <c r="O71" s="38">
        <v>3140</v>
      </c>
      <c r="P71" s="38">
        <v>2955</v>
      </c>
      <c r="Q71" s="38">
        <v>3428</v>
      </c>
      <c r="R71" s="38">
        <v>3690</v>
      </c>
      <c r="S71" s="50"/>
    </row>
    <row r="72" spans="1:19" ht="28.5" customHeight="1">
      <c r="A72" s="75"/>
      <c r="B72" s="78"/>
      <c r="C72" s="51" t="s">
        <v>199</v>
      </c>
      <c r="D72" s="55" t="s">
        <v>131</v>
      </c>
      <c r="E72" s="53" t="s">
        <v>105</v>
      </c>
      <c r="F72" s="17" t="s">
        <v>189</v>
      </c>
      <c r="G72" s="39">
        <v>0.95</v>
      </c>
      <c r="H72" s="39">
        <v>0.95</v>
      </c>
      <c r="I72" s="39">
        <v>0.95</v>
      </c>
      <c r="J72" s="39">
        <v>0.95</v>
      </c>
      <c r="K72" s="39">
        <v>0.95</v>
      </c>
      <c r="L72" s="39">
        <v>0.95</v>
      </c>
      <c r="M72" s="39">
        <v>0.95</v>
      </c>
      <c r="N72" s="39">
        <v>0.95</v>
      </c>
      <c r="O72" s="39">
        <v>0.95</v>
      </c>
      <c r="P72" s="39">
        <v>0.95</v>
      </c>
      <c r="Q72" s="39">
        <v>0.95</v>
      </c>
      <c r="R72" s="39">
        <v>0.95</v>
      </c>
      <c r="S72" s="49">
        <f>SUM(G73:R73)/SUM(G72:R72)</f>
        <v>1.0008771929824565</v>
      </c>
    </row>
    <row r="73" spans="1:19" ht="28.5" customHeight="1">
      <c r="A73" s="75"/>
      <c r="B73" s="78"/>
      <c r="C73" s="52"/>
      <c r="D73" s="56"/>
      <c r="E73" s="54"/>
      <c r="F73" s="17" t="s">
        <v>190</v>
      </c>
      <c r="G73" s="40">
        <v>0.96</v>
      </c>
      <c r="H73" s="40">
        <v>0.95</v>
      </c>
      <c r="I73" s="40">
        <v>0.91</v>
      </c>
      <c r="J73" s="40">
        <v>0.93</v>
      </c>
      <c r="K73" s="40">
        <v>0.97</v>
      </c>
      <c r="L73" s="40">
        <v>0.99</v>
      </c>
      <c r="M73" s="40">
        <v>0.95</v>
      </c>
      <c r="N73" s="40">
        <v>0.93</v>
      </c>
      <c r="O73" s="40">
        <v>1.02</v>
      </c>
      <c r="P73" s="40">
        <v>0.96</v>
      </c>
      <c r="Q73" s="40">
        <v>0.96</v>
      </c>
      <c r="R73" s="40">
        <v>0.88</v>
      </c>
      <c r="S73" s="50"/>
    </row>
    <row r="74" spans="1:19" ht="28.5" customHeight="1">
      <c r="A74" s="75"/>
      <c r="B74" s="78"/>
      <c r="C74" s="51" t="s">
        <v>26</v>
      </c>
      <c r="D74" s="55" t="s">
        <v>132</v>
      </c>
      <c r="E74" s="53" t="s">
        <v>105</v>
      </c>
      <c r="F74" s="17" t="s">
        <v>189</v>
      </c>
      <c r="G74" s="39">
        <v>0.8</v>
      </c>
      <c r="H74" s="39">
        <v>0.8</v>
      </c>
      <c r="I74" s="39">
        <v>0.8</v>
      </c>
      <c r="J74" s="39">
        <v>0.8</v>
      </c>
      <c r="K74" s="39">
        <v>0.8</v>
      </c>
      <c r="L74" s="39">
        <v>0.8</v>
      </c>
      <c r="M74" s="39">
        <v>0.8</v>
      </c>
      <c r="N74" s="39">
        <v>0.8</v>
      </c>
      <c r="O74" s="39">
        <v>0.8</v>
      </c>
      <c r="P74" s="39">
        <v>0.8</v>
      </c>
      <c r="Q74" s="39">
        <v>0.8</v>
      </c>
      <c r="R74" s="39">
        <v>0.8</v>
      </c>
      <c r="S74" s="49">
        <f>SUM(G75:R75)/SUM(G74:R74)</f>
        <v>1.1191460883587041</v>
      </c>
    </row>
    <row r="75" spans="1:19" ht="28.5" customHeight="1">
      <c r="A75" s="75"/>
      <c r="B75" s="78"/>
      <c r="C75" s="52"/>
      <c r="D75" s="56"/>
      <c r="E75" s="54"/>
      <c r="F75" s="17" t="s">
        <v>190</v>
      </c>
      <c r="G75" s="40">
        <v>0.57510798688524589</v>
      </c>
      <c r="H75" s="40">
        <v>0.31451605901639346</v>
      </c>
      <c r="I75" s="40">
        <v>0.36085078688524586</v>
      </c>
      <c r="J75" s="40">
        <v>0.47119957377049176</v>
      </c>
      <c r="K75" s="40">
        <v>0.6526492131147541</v>
      </c>
      <c r="L75" s="40">
        <v>0.37947882857142856</v>
      </c>
      <c r="M75" s="40">
        <v>0.61</v>
      </c>
      <c r="N75" s="40">
        <v>4.1500000000000004</v>
      </c>
      <c r="O75" s="40">
        <v>1.54</v>
      </c>
      <c r="P75" s="40">
        <v>0.76</v>
      </c>
      <c r="Q75" s="40">
        <v>0.37</v>
      </c>
      <c r="R75" s="40">
        <v>0.56000000000000005</v>
      </c>
      <c r="S75" s="50"/>
    </row>
    <row r="76" spans="1:19" ht="28.5" customHeight="1">
      <c r="A76" s="75"/>
      <c r="B76" s="78"/>
      <c r="C76" s="51" t="s">
        <v>27</v>
      </c>
      <c r="D76" s="55" t="s">
        <v>133</v>
      </c>
      <c r="E76" s="53" t="s">
        <v>105</v>
      </c>
      <c r="F76" s="17" t="s">
        <v>189</v>
      </c>
      <c r="G76" s="39">
        <v>0.9</v>
      </c>
      <c r="H76" s="39">
        <v>0.9</v>
      </c>
      <c r="I76" s="39">
        <v>0.9</v>
      </c>
      <c r="J76" s="39">
        <v>0.9</v>
      </c>
      <c r="K76" s="39">
        <v>0.9</v>
      </c>
      <c r="L76" s="39">
        <v>0.9</v>
      </c>
      <c r="M76" s="39">
        <v>0.9</v>
      </c>
      <c r="N76" s="39">
        <v>0.9</v>
      </c>
      <c r="O76" s="39">
        <v>0.9</v>
      </c>
      <c r="P76" s="39">
        <v>0.9</v>
      </c>
      <c r="Q76" s="39">
        <v>0.9</v>
      </c>
      <c r="R76" s="39">
        <v>0.9</v>
      </c>
      <c r="S76" s="49">
        <f>SUM(G77:R77)/SUM(G76:R76)</f>
        <v>1.046304667028547</v>
      </c>
    </row>
    <row r="77" spans="1:19" ht="28.5" customHeight="1">
      <c r="A77" s="75"/>
      <c r="B77" s="78"/>
      <c r="C77" s="52"/>
      <c r="D77" s="56"/>
      <c r="E77" s="54"/>
      <c r="F77" s="17" t="s">
        <v>190</v>
      </c>
      <c r="G77" s="40">
        <v>0.94015782299651851</v>
      </c>
      <c r="H77" s="40">
        <v>0.76815273497898617</v>
      </c>
      <c r="I77" s="40">
        <v>0.80167519599073311</v>
      </c>
      <c r="J77" s="40">
        <v>0.90093370569019571</v>
      </c>
      <c r="K77" s="40">
        <v>0.80031863088569843</v>
      </c>
      <c r="L77" s="40">
        <v>0.69885231336617815</v>
      </c>
      <c r="M77" s="40">
        <v>0.81</v>
      </c>
      <c r="N77" s="40">
        <v>0.78</v>
      </c>
      <c r="O77" s="40">
        <v>0.72</v>
      </c>
      <c r="P77" s="40">
        <v>1.01</v>
      </c>
      <c r="Q77" s="40">
        <v>1.45</v>
      </c>
      <c r="R77" s="40">
        <v>1.62</v>
      </c>
      <c r="S77" s="50"/>
    </row>
    <row r="78" spans="1:19" ht="28.5" customHeight="1">
      <c r="A78" s="75"/>
      <c r="B78" s="78"/>
      <c r="C78" s="51" t="s">
        <v>28</v>
      </c>
      <c r="D78" s="55" t="s">
        <v>134</v>
      </c>
      <c r="E78" s="53" t="s">
        <v>105</v>
      </c>
      <c r="F78" s="17" t="s">
        <v>189</v>
      </c>
      <c r="G78" s="39">
        <v>0.9</v>
      </c>
      <c r="H78" s="39">
        <v>0.9</v>
      </c>
      <c r="I78" s="39">
        <v>0.9</v>
      </c>
      <c r="J78" s="39">
        <v>0.9</v>
      </c>
      <c r="K78" s="39">
        <v>0.9</v>
      </c>
      <c r="L78" s="39">
        <v>0.9</v>
      </c>
      <c r="M78" s="39">
        <v>0.9</v>
      </c>
      <c r="N78" s="39">
        <v>0.9</v>
      </c>
      <c r="O78" s="39">
        <v>0.9</v>
      </c>
      <c r="P78" s="39">
        <v>0.9</v>
      </c>
      <c r="Q78" s="39">
        <v>0.9</v>
      </c>
      <c r="R78" s="39">
        <v>0.9</v>
      </c>
      <c r="S78" s="49">
        <f>SUM(G79:R79)/SUM(G78:R78)</f>
        <v>1.130180799912514</v>
      </c>
    </row>
    <row r="79" spans="1:19" ht="28.5" customHeight="1">
      <c r="A79" s="75"/>
      <c r="B79" s="78"/>
      <c r="C79" s="52"/>
      <c r="D79" s="56"/>
      <c r="E79" s="54"/>
      <c r="F79" s="17" t="s">
        <v>190</v>
      </c>
      <c r="G79" s="40">
        <v>0.85850333732293072</v>
      </c>
      <c r="H79" s="40">
        <v>0.71945527138412424</v>
      </c>
      <c r="I79" s="40">
        <v>0.85880949361147074</v>
      </c>
      <c r="J79" s="40">
        <v>0.9153705608744459</v>
      </c>
      <c r="K79" s="40">
        <v>0.79700141315299933</v>
      </c>
      <c r="L79" s="40">
        <v>0.76681256270918219</v>
      </c>
      <c r="M79" s="40">
        <v>0.83</v>
      </c>
      <c r="N79" s="40">
        <v>0.79</v>
      </c>
      <c r="O79" s="40">
        <v>0.8</v>
      </c>
      <c r="P79" s="40">
        <v>1.02</v>
      </c>
      <c r="Q79" s="40">
        <v>1.82</v>
      </c>
      <c r="R79" s="40">
        <v>2.0299999999999998</v>
      </c>
      <c r="S79" s="50"/>
    </row>
    <row r="80" spans="1:19" ht="28.5" customHeight="1">
      <c r="A80" s="75"/>
      <c r="B80" s="78"/>
      <c r="C80" s="51" t="s">
        <v>29</v>
      </c>
      <c r="D80" s="55" t="s">
        <v>135</v>
      </c>
      <c r="E80" s="53" t="s">
        <v>105</v>
      </c>
      <c r="F80" s="17" t="s">
        <v>189</v>
      </c>
      <c r="G80" s="39">
        <v>0.9</v>
      </c>
      <c r="H80" s="39">
        <v>0.9</v>
      </c>
      <c r="I80" s="39">
        <v>0.9</v>
      </c>
      <c r="J80" s="39">
        <v>0.9</v>
      </c>
      <c r="K80" s="39">
        <v>0.9</v>
      </c>
      <c r="L80" s="39">
        <v>0.9</v>
      </c>
      <c r="M80" s="39">
        <v>0.9</v>
      </c>
      <c r="N80" s="39">
        <v>0.9</v>
      </c>
      <c r="O80" s="39">
        <v>0.9</v>
      </c>
      <c r="P80" s="39">
        <v>0.9</v>
      </c>
      <c r="Q80" s="39">
        <v>0.9</v>
      </c>
      <c r="R80" s="39">
        <v>0.9</v>
      </c>
      <c r="S80" s="49">
        <f>SUM(G81:R81)/SUM(G80:R80)</f>
        <v>0.90321101662478942</v>
      </c>
    </row>
    <row r="81" spans="1:19" ht="28.5" customHeight="1">
      <c r="A81" s="75"/>
      <c r="B81" s="78"/>
      <c r="C81" s="52"/>
      <c r="D81" s="56"/>
      <c r="E81" s="54"/>
      <c r="F81" s="17" t="s">
        <v>190</v>
      </c>
      <c r="G81" s="40">
        <v>1.013635823343259</v>
      </c>
      <c r="H81" s="40">
        <v>0.74582648201834312</v>
      </c>
      <c r="I81" s="40">
        <v>0.67085597958526366</v>
      </c>
      <c r="J81" s="40">
        <v>0.91892345737559966</v>
      </c>
      <c r="K81" s="40">
        <v>0.82005118484714168</v>
      </c>
      <c r="L81" s="40">
        <v>0.6653860523781211</v>
      </c>
      <c r="M81" s="40">
        <v>0.9</v>
      </c>
      <c r="N81" s="40">
        <v>0.73</v>
      </c>
      <c r="O81" s="40">
        <v>0.7</v>
      </c>
      <c r="P81" s="40">
        <v>0.96</v>
      </c>
      <c r="Q81" s="40">
        <v>0.6</v>
      </c>
      <c r="R81" s="40">
        <v>1.03</v>
      </c>
      <c r="S81" s="50"/>
    </row>
    <row r="82" spans="1:19" ht="28.5" customHeight="1">
      <c r="A82" s="75"/>
      <c r="B82" s="78"/>
      <c r="C82" s="51" t="s">
        <v>30</v>
      </c>
      <c r="D82" s="55" t="s">
        <v>136</v>
      </c>
      <c r="E82" s="53" t="s">
        <v>105</v>
      </c>
      <c r="F82" s="17" t="s">
        <v>189</v>
      </c>
      <c r="G82" s="39">
        <v>0.9</v>
      </c>
      <c r="H82" s="39">
        <v>0.9</v>
      </c>
      <c r="I82" s="39">
        <v>0.9</v>
      </c>
      <c r="J82" s="39">
        <v>0.9</v>
      </c>
      <c r="K82" s="39">
        <v>0.9</v>
      </c>
      <c r="L82" s="39">
        <v>0.9</v>
      </c>
      <c r="M82" s="39">
        <v>0.9</v>
      </c>
      <c r="N82" s="39">
        <v>0.9</v>
      </c>
      <c r="O82" s="39">
        <v>0.9</v>
      </c>
      <c r="P82" s="39">
        <v>0.9</v>
      </c>
      <c r="Q82" s="39">
        <v>0.9</v>
      </c>
      <c r="R82" s="39">
        <v>0.9</v>
      </c>
      <c r="S82" s="49">
        <f>SUM(G83:R83)/SUM(G82:R82)</f>
        <v>0.82875585291721587</v>
      </c>
    </row>
    <row r="83" spans="1:19" ht="28.5" customHeight="1">
      <c r="A83" s="75"/>
      <c r="B83" s="78"/>
      <c r="C83" s="52"/>
      <c r="D83" s="56"/>
      <c r="E83" s="54"/>
      <c r="F83" s="17" t="s">
        <v>190</v>
      </c>
      <c r="G83" s="40">
        <v>0.85278698433366718</v>
      </c>
      <c r="H83" s="40">
        <v>0.72740939693607187</v>
      </c>
      <c r="I83" s="40">
        <v>0.72081174737579345</v>
      </c>
      <c r="J83" s="40">
        <v>0.72158890004159981</v>
      </c>
      <c r="K83" s="40">
        <v>0.73157182132631515</v>
      </c>
      <c r="L83" s="40">
        <v>0.42639436149248666</v>
      </c>
      <c r="M83" s="40">
        <v>0.53</v>
      </c>
      <c r="N83" s="40">
        <v>0.8</v>
      </c>
      <c r="O83" s="40">
        <v>0.93</v>
      </c>
      <c r="P83" s="40">
        <v>0.95</v>
      </c>
      <c r="Q83" s="40">
        <v>0.59</v>
      </c>
      <c r="R83" s="40">
        <v>0.97</v>
      </c>
      <c r="S83" s="50"/>
    </row>
    <row r="84" spans="1:19" ht="28.5" customHeight="1">
      <c r="A84" s="75"/>
      <c r="B84" s="78"/>
      <c r="C84" s="51" t="s">
        <v>31</v>
      </c>
      <c r="D84" s="55" t="s">
        <v>137</v>
      </c>
      <c r="E84" s="53" t="s">
        <v>105</v>
      </c>
      <c r="F84" s="17" t="s">
        <v>189</v>
      </c>
      <c r="G84" s="39">
        <v>0.9</v>
      </c>
      <c r="H84" s="39">
        <v>0.9</v>
      </c>
      <c r="I84" s="39">
        <v>0.9</v>
      </c>
      <c r="J84" s="39">
        <v>0.9</v>
      </c>
      <c r="K84" s="39">
        <v>0.9</v>
      </c>
      <c r="L84" s="39">
        <v>0.9</v>
      </c>
      <c r="M84" s="39">
        <v>0.9</v>
      </c>
      <c r="N84" s="39">
        <v>0.9</v>
      </c>
      <c r="O84" s="39">
        <v>0.9</v>
      </c>
      <c r="P84" s="39">
        <v>0.9</v>
      </c>
      <c r="Q84" s="39">
        <v>0.9</v>
      </c>
      <c r="R84" s="39">
        <v>0.9</v>
      </c>
      <c r="S84" s="49">
        <f>SUM(G85:R85)/SUM(G84:R84)</f>
        <v>1.0827854226812723</v>
      </c>
    </row>
    <row r="85" spans="1:19" ht="28.5" customHeight="1">
      <c r="A85" s="75"/>
      <c r="B85" s="78"/>
      <c r="C85" s="52"/>
      <c r="D85" s="56"/>
      <c r="E85" s="54"/>
      <c r="F85" s="17" t="s">
        <v>190</v>
      </c>
      <c r="G85" s="40">
        <v>0.8973678630296742</v>
      </c>
      <c r="H85" s="40">
        <v>1.8849939090505798</v>
      </c>
      <c r="I85" s="40">
        <v>0.63797331580335181</v>
      </c>
      <c r="J85" s="40">
        <v>1.0309964887720848</v>
      </c>
      <c r="K85" s="40">
        <v>0.81920204992864454</v>
      </c>
      <c r="L85" s="40">
        <v>0.49354893837341124</v>
      </c>
      <c r="M85" s="40">
        <v>0.8</v>
      </c>
      <c r="N85" s="40">
        <v>0.79</v>
      </c>
      <c r="O85" s="40">
        <v>0.94</v>
      </c>
      <c r="P85" s="40">
        <v>1.03</v>
      </c>
      <c r="Q85" s="40">
        <v>0.77</v>
      </c>
      <c r="R85" s="40">
        <v>1.6</v>
      </c>
      <c r="S85" s="50"/>
    </row>
    <row r="86" spans="1:19" ht="28.5" customHeight="1">
      <c r="A86" s="75"/>
      <c r="B86" s="78"/>
      <c r="C86" s="51" t="s">
        <v>32</v>
      </c>
      <c r="D86" s="55" t="s">
        <v>138</v>
      </c>
      <c r="E86" s="53" t="s">
        <v>105</v>
      </c>
      <c r="F86" s="17" t="s">
        <v>189</v>
      </c>
      <c r="G86" s="39">
        <v>0.9</v>
      </c>
      <c r="H86" s="39">
        <v>0.9</v>
      </c>
      <c r="I86" s="39">
        <v>0.9</v>
      </c>
      <c r="J86" s="39">
        <v>0.9</v>
      </c>
      <c r="K86" s="39">
        <v>0.9</v>
      </c>
      <c r="L86" s="39">
        <v>0.9</v>
      </c>
      <c r="M86" s="39">
        <v>0.9</v>
      </c>
      <c r="N86" s="39">
        <v>0.9</v>
      </c>
      <c r="O86" s="39">
        <v>0.9</v>
      </c>
      <c r="P86" s="39">
        <v>0.9</v>
      </c>
      <c r="Q86" s="39">
        <v>0.9</v>
      </c>
      <c r="R86" s="39">
        <v>0.9</v>
      </c>
      <c r="S86" s="49">
        <f>SUM(G87:R87)/SUM(G86:R86)</f>
        <v>0.90778019097011686</v>
      </c>
    </row>
    <row r="87" spans="1:19" ht="28.5" customHeight="1">
      <c r="A87" s="75"/>
      <c r="B87" s="78"/>
      <c r="C87" s="52"/>
      <c r="D87" s="56"/>
      <c r="E87" s="54"/>
      <c r="F87" s="17" t="s">
        <v>190</v>
      </c>
      <c r="G87" s="40">
        <v>0.90145376547885414</v>
      </c>
      <c r="H87" s="40">
        <v>0.77602368904383379</v>
      </c>
      <c r="I87" s="40">
        <v>0.72405107400089996</v>
      </c>
      <c r="J87" s="40">
        <v>0.63348359170983826</v>
      </c>
      <c r="K87" s="40">
        <v>0.96701635316708923</v>
      </c>
      <c r="L87" s="40">
        <v>0.54199758907674778</v>
      </c>
      <c r="M87" s="40">
        <v>0.72</v>
      </c>
      <c r="N87" s="40">
        <v>0.8</v>
      </c>
      <c r="O87" s="40">
        <v>0.93</v>
      </c>
      <c r="P87" s="40">
        <v>1.04</v>
      </c>
      <c r="Q87" s="40">
        <v>0.8</v>
      </c>
      <c r="R87" s="40">
        <v>0.97</v>
      </c>
      <c r="S87" s="50"/>
    </row>
    <row r="88" spans="1:19" ht="28.5" customHeight="1">
      <c r="A88" s="75"/>
      <c r="B88" s="78"/>
      <c r="C88" s="51" t="s">
        <v>250</v>
      </c>
      <c r="D88" s="55" t="s">
        <v>251</v>
      </c>
      <c r="E88" s="53" t="s">
        <v>105</v>
      </c>
      <c r="F88" s="17" t="s">
        <v>189</v>
      </c>
      <c r="G88" s="39">
        <v>0.8</v>
      </c>
      <c r="H88" s="39">
        <v>0.8</v>
      </c>
      <c r="I88" s="39">
        <v>0.8</v>
      </c>
      <c r="J88" s="39">
        <v>0.8</v>
      </c>
      <c r="K88" s="39">
        <v>0.8</v>
      </c>
      <c r="L88" s="39">
        <v>0.8</v>
      </c>
      <c r="M88" s="39">
        <v>0.8</v>
      </c>
      <c r="N88" s="39">
        <v>0.8</v>
      </c>
      <c r="O88" s="39">
        <v>0.8</v>
      </c>
      <c r="P88" s="39">
        <v>0.8</v>
      </c>
      <c r="Q88" s="39">
        <v>0.8</v>
      </c>
      <c r="R88" s="39">
        <v>0.8</v>
      </c>
      <c r="S88" s="49">
        <f>SUM(G89:R89)/SUM(G88:R88)</f>
        <v>0.54895833333333344</v>
      </c>
    </row>
    <row r="89" spans="1:19" ht="28.5" customHeight="1">
      <c r="A89" s="76"/>
      <c r="B89" s="79"/>
      <c r="C89" s="52"/>
      <c r="D89" s="56"/>
      <c r="E89" s="54"/>
      <c r="F89" s="17" t="s">
        <v>190</v>
      </c>
      <c r="G89" s="40">
        <v>0.6</v>
      </c>
      <c r="H89" s="40">
        <v>0.55000000000000004</v>
      </c>
      <c r="I89" s="40">
        <v>0.57999999999999996</v>
      </c>
      <c r="J89" s="40">
        <v>0.45</v>
      </c>
      <c r="K89" s="40">
        <v>0.4</v>
      </c>
      <c r="L89" s="40">
        <v>0.38</v>
      </c>
      <c r="M89" s="40">
        <v>0.4</v>
      </c>
      <c r="N89" s="40">
        <v>0.38</v>
      </c>
      <c r="O89" s="40">
        <v>0.42</v>
      </c>
      <c r="P89" s="40">
        <v>0.36</v>
      </c>
      <c r="Q89" s="40">
        <v>0.43</v>
      </c>
      <c r="R89" s="40">
        <v>0.32</v>
      </c>
      <c r="S89" s="50"/>
    </row>
    <row r="90" spans="1:19" ht="14.25" customHeight="1">
      <c r="A90" s="74">
        <v>4</v>
      </c>
      <c r="B90" s="77" t="s">
        <v>39</v>
      </c>
      <c r="C90" s="60" t="s">
        <v>200</v>
      </c>
      <c r="D90" s="55" t="s">
        <v>139</v>
      </c>
      <c r="E90" s="53" t="s">
        <v>103</v>
      </c>
      <c r="F90" s="17" t="s">
        <v>189</v>
      </c>
      <c r="G90" s="37">
        <v>4</v>
      </c>
      <c r="H90" s="37">
        <v>4</v>
      </c>
      <c r="I90" s="37">
        <v>4</v>
      </c>
      <c r="J90" s="37">
        <v>4</v>
      </c>
      <c r="K90" s="37">
        <v>4</v>
      </c>
      <c r="L90" s="37">
        <v>4</v>
      </c>
      <c r="M90" s="37">
        <v>4</v>
      </c>
      <c r="N90" s="37">
        <v>4</v>
      </c>
      <c r="O90" s="37">
        <v>4</v>
      </c>
      <c r="P90" s="37">
        <v>4</v>
      </c>
      <c r="Q90" s="37">
        <v>4</v>
      </c>
      <c r="R90" s="37">
        <v>4</v>
      </c>
      <c r="S90" s="49">
        <f>SUM(G91:R91)/SUM(G90:R90)</f>
        <v>1.5</v>
      </c>
    </row>
    <row r="91" spans="1:19" ht="14.45" customHeight="1">
      <c r="A91" s="75"/>
      <c r="B91" s="78"/>
      <c r="C91" s="61"/>
      <c r="D91" s="56"/>
      <c r="E91" s="54"/>
      <c r="F91" s="17" t="s">
        <v>190</v>
      </c>
      <c r="G91" s="38">
        <v>5</v>
      </c>
      <c r="H91" s="38">
        <v>4</v>
      </c>
      <c r="I91" s="38">
        <v>5</v>
      </c>
      <c r="J91" s="38">
        <v>5</v>
      </c>
      <c r="K91" s="38">
        <v>4</v>
      </c>
      <c r="L91" s="38">
        <v>4</v>
      </c>
      <c r="M91" s="38">
        <v>6</v>
      </c>
      <c r="N91" s="38">
        <v>7</v>
      </c>
      <c r="O91" s="38">
        <v>10</v>
      </c>
      <c r="P91" s="38">
        <v>8</v>
      </c>
      <c r="Q91" s="38">
        <v>6</v>
      </c>
      <c r="R91" s="38">
        <v>8</v>
      </c>
      <c r="S91" s="50"/>
    </row>
    <row r="92" spans="1:19" ht="14.45" customHeight="1">
      <c r="A92" s="75"/>
      <c r="B92" s="78"/>
      <c r="C92" s="60" t="s">
        <v>201</v>
      </c>
      <c r="D92" s="55" t="s">
        <v>140</v>
      </c>
      <c r="E92" s="53" t="s">
        <v>103</v>
      </c>
      <c r="F92" s="17" t="s">
        <v>189</v>
      </c>
      <c r="G92" s="37">
        <v>4</v>
      </c>
      <c r="H92" s="37">
        <v>4</v>
      </c>
      <c r="I92" s="37">
        <v>4</v>
      </c>
      <c r="J92" s="37">
        <v>4</v>
      </c>
      <c r="K92" s="37">
        <v>4</v>
      </c>
      <c r="L92" s="37">
        <v>4</v>
      </c>
      <c r="M92" s="37">
        <v>4</v>
      </c>
      <c r="N92" s="37">
        <v>4</v>
      </c>
      <c r="O92" s="37">
        <v>4</v>
      </c>
      <c r="P92" s="37">
        <v>4</v>
      </c>
      <c r="Q92" s="37">
        <v>4</v>
      </c>
      <c r="R92" s="37">
        <v>4</v>
      </c>
      <c r="S92" s="49">
        <f>SUM(G93:R93)/SUM(G92:R92)</f>
        <v>1.1041666666666667</v>
      </c>
    </row>
    <row r="93" spans="1:19" ht="14.45" customHeight="1">
      <c r="A93" s="75"/>
      <c r="B93" s="78"/>
      <c r="C93" s="61"/>
      <c r="D93" s="56"/>
      <c r="E93" s="54"/>
      <c r="F93" s="17" t="s">
        <v>190</v>
      </c>
      <c r="G93" s="38">
        <v>4</v>
      </c>
      <c r="H93" s="38">
        <v>3</v>
      </c>
      <c r="I93" s="38">
        <v>3</v>
      </c>
      <c r="J93" s="38">
        <v>4</v>
      </c>
      <c r="K93" s="38">
        <v>4</v>
      </c>
      <c r="L93" s="38">
        <v>4</v>
      </c>
      <c r="M93" s="38">
        <v>3</v>
      </c>
      <c r="N93" s="38">
        <v>6</v>
      </c>
      <c r="O93" s="38">
        <v>6</v>
      </c>
      <c r="P93" s="38">
        <v>5</v>
      </c>
      <c r="Q93" s="38">
        <v>5</v>
      </c>
      <c r="R93" s="38">
        <v>6</v>
      </c>
      <c r="S93" s="50"/>
    </row>
    <row r="94" spans="1:19" ht="14.45" customHeight="1">
      <c r="A94" s="75"/>
      <c r="B94" s="78"/>
      <c r="C94" s="60" t="s">
        <v>202</v>
      </c>
      <c r="D94" s="55" t="s">
        <v>141</v>
      </c>
      <c r="E94" s="53" t="s">
        <v>228</v>
      </c>
      <c r="F94" s="17" t="s">
        <v>189</v>
      </c>
      <c r="G94" s="37">
        <v>10000</v>
      </c>
      <c r="H94" s="37">
        <v>8000</v>
      </c>
      <c r="I94" s="37">
        <v>10000</v>
      </c>
      <c r="J94" s="37">
        <v>9000</v>
      </c>
      <c r="K94" s="37">
        <v>10000</v>
      </c>
      <c r="L94" s="37">
        <v>9000</v>
      </c>
      <c r="M94" s="37">
        <v>10000</v>
      </c>
      <c r="N94" s="37">
        <v>10000</v>
      </c>
      <c r="O94" s="37">
        <v>9000</v>
      </c>
      <c r="P94" s="37">
        <v>10000</v>
      </c>
      <c r="Q94" s="37">
        <v>9000</v>
      </c>
      <c r="R94" s="37">
        <v>10000</v>
      </c>
      <c r="S94" s="49">
        <f>SUM(G95:R95)/SUM(G94:R94)</f>
        <v>0.92046755440620809</v>
      </c>
    </row>
    <row r="95" spans="1:19" ht="14.45" customHeight="1">
      <c r="A95" s="75"/>
      <c r="B95" s="78"/>
      <c r="C95" s="61"/>
      <c r="D95" s="56"/>
      <c r="E95" s="54"/>
      <c r="F95" s="17" t="s">
        <v>190</v>
      </c>
      <c r="G95" s="38">
        <v>9342.2411999999986</v>
      </c>
      <c r="H95" s="38">
        <v>7835.0148000000008</v>
      </c>
      <c r="I95" s="38">
        <v>8490.3732</v>
      </c>
      <c r="J95" s="38">
        <v>8658.6046999999999</v>
      </c>
      <c r="K95" s="38">
        <v>9396.27</v>
      </c>
      <c r="L95" s="38">
        <v>9029.1022499999999</v>
      </c>
      <c r="M95" s="38">
        <v>9248.3315999999995</v>
      </c>
      <c r="N95" s="38">
        <v>9275.2156615384611</v>
      </c>
      <c r="O95" s="38">
        <v>8542.6416000000008</v>
      </c>
      <c r="P95" s="38">
        <v>7355.8037907692305</v>
      </c>
      <c r="Q95" s="38">
        <v>8124.3888000000006</v>
      </c>
      <c r="R95" s="38">
        <v>9635.3136000000013</v>
      </c>
      <c r="S95" s="50"/>
    </row>
    <row r="96" spans="1:19" ht="14.45" customHeight="1">
      <c r="A96" s="75"/>
      <c r="B96" s="78"/>
      <c r="C96" s="60" t="s">
        <v>203</v>
      </c>
      <c r="D96" s="55" t="s">
        <v>142</v>
      </c>
      <c r="E96" s="53" t="s">
        <v>92</v>
      </c>
      <c r="F96" s="17" t="s">
        <v>189</v>
      </c>
      <c r="G96" s="37">
        <v>590</v>
      </c>
      <c r="H96" s="37">
        <v>450</v>
      </c>
      <c r="I96" s="37">
        <v>590</v>
      </c>
      <c r="J96" s="37">
        <v>570</v>
      </c>
      <c r="K96" s="37">
        <v>590</v>
      </c>
      <c r="L96" s="37">
        <v>570</v>
      </c>
      <c r="M96" s="37">
        <v>590</v>
      </c>
      <c r="N96" s="37">
        <v>590</v>
      </c>
      <c r="O96" s="37">
        <v>570</v>
      </c>
      <c r="P96" s="37">
        <v>590</v>
      </c>
      <c r="Q96" s="37">
        <v>570</v>
      </c>
      <c r="R96" s="37">
        <v>590</v>
      </c>
      <c r="S96" s="49">
        <f>SUM(G97:R97)/SUM(G96:R96)</f>
        <v>0.91647230320699713</v>
      </c>
    </row>
    <row r="97" spans="1:19" ht="14.45" customHeight="1">
      <c r="A97" s="75"/>
      <c r="B97" s="78"/>
      <c r="C97" s="61"/>
      <c r="D97" s="56"/>
      <c r="E97" s="54"/>
      <c r="F97" s="17" t="s">
        <v>190</v>
      </c>
      <c r="G97" s="38">
        <v>62</v>
      </c>
      <c r="H97" s="38">
        <v>410</v>
      </c>
      <c r="I97" s="38">
        <v>580</v>
      </c>
      <c r="J97" s="38">
        <v>580</v>
      </c>
      <c r="K97" s="38">
        <v>420</v>
      </c>
      <c r="L97" s="38">
        <v>510</v>
      </c>
      <c r="M97" s="38">
        <v>620</v>
      </c>
      <c r="N97" s="38">
        <v>640</v>
      </c>
      <c r="O97" s="38">
        <v>660</v>
      </c>
      <c r="P97" s="38">
        <v>610</v>
      </c>
      <c r="Q97" s="38">
        <v>590</v>
      </c>
      <c r="R97" s="38">
        <v>605</v>
      </c>
      <c r="S97" s="50"/>
    </row>
    <row r="98" spans="1:19" ht="14.45" customHeight="1">
      <c r="A98" s="75"/>
      <c r="B98" s="78"/>
      <c r="C98" s="60" t="s">
        <v>33</v>
      </c>
      <c r="D98" s="55" t="s">
        <v>143</v>
      </c>
      <c r="E98" s="53" t="s">
        <v>228</v>
      </c>
      <c r="F98" s="17" t="s">
        <v>189</v>
      </c>
      <c r="G98" s="37">
        <v>9000</v>
      </c>
      <c r="H98" s="37">
        <v>8000</v>
      </c>
      <c r="I98" s="37">
        <v>9000</v>
      </c>
      <c r="J98" s="37">
        <v>8500</v>
      </c>
      <c r="K98" s="37">
        <v>9000</v>
      </c>
      <c r="L98" s="37">
        <v>9000</v>
      </c>
      <c r="M98" s="37">
        <v>9000</v>
      </c>
      <c r="N98" s="37">
        <v>9000</v>
      </c>
      <c r="O98" s="37">
        <v>9000</v>
      </c>
      <c r="P98" s="37">
        <v>9000</v>
      </c>
      <c r="Q98" s="37">
        <v>9000</v>
      </c>
      <c r="R98" s="37">
        <v>9000</v>
      </c>
      <c r="S98" s="49">
        <f>SUM(G99:R99)/SUM(G98:R98)</f>
        <v>0.79777062825808953</v>
      </c>
    </row>
    <row r="99" spans="1:19" ht="14.45" customHeight="1">
      <c r="A99" s="75"/>
      <c r="B99" s="78"/>
      <c r="C99" s="61"/>
      <c r="D99" s="56"/>
      <c r="E99" s="54"/>
      <c r="F99" s="17" t="s">
        <v>190</v>
      </c>
      <c r="G99" s="38">
        <v>7473.7929599999998</v>
      </c>
      <c r="H99" s="38">
        <v>6268.011840000001</v>
      </c>
      <c r="I99" s="38">
        <v>6792.2985599999993</v>
      </c>
      <c r="J99" s="38">
        <v>6926.8837599999997</v>
      </c>
      <c r="K99" s="38">
        <v>7517.0159999999996</v>
      </c>
      <c r="L99" s="38">
        <v>7223.2818000000007</v>
      </c>
      <c r="M99" s="38">
        <v>7398.6652800000002</v>
      </c>
      <c r="N99" s="38">
        <v>7420.1725292307701</v>
      </c>
      <c r="O99" s="38">
        <v>6834.1132800000014</v>
      </c>
      <c r="P99" s="38">
        <v>5520.6699176470593</v>
      </c>
      <c r="Q99" s="38">
        <v>7134.9537130434783</v>
      </c>
      <c r="R99" s="38">
        <v>8452.7122695652179</v>
      </c>
      <c r="S99" s="50"/>
    </row>
    <row r="100" spans="1:19" ht="14.45" customHeight="1">
      <c r="A100" s="75"/>
      <c r="B100" s="78"/>
      <c r="C100" s="60" t="s">
        <v>34</v>
      </c>
      <c r="D100" s="55" t="s">
        <v>144</v>
      </c>
      <c r="E100" s="53" t="s">
        <v>88</v>
      </c>
      <c r="F100" s="17" t="s">
        <v>189</v>
      </c>
      <c r="G100" s="37">
        <v>100</v>
      </c>
      <c r="H100" s="37">
        <v>80</v>
      </c>
      <c r="I100" s="37">
        <v>100</v>
      </c>
      <c r="J100" s="37">
        <v>90</v>
      </c>
      <c r="K100" s="37">
        <v>100</v>
      </c>
      <c r="L100" s="37">
        <v>90</v>
      </c>
      <c r="M100" s="37">
        <v>100</v>
      </c>
      <c r="N100" s="37">
        <v>100</v>
      </c>
      <c r="O100" s="37">
        <v>90</v>
      </c>
      <c r="P100" s="37">
        <v>100</v>
      </c>
      <c r="Q100" s="37">
        <v>90</v>
      </c>
      <c r="R100" s="37">
        <v>100</v>
      </c>
      <c r="S100" s="49">
        <f>SUM(G101:R101)/SUM(G100:R100)</f>
        <v>0.80701754385964908</v>
      </c>
    </row>
    <row r="101" spans="1:19" ht="14.45" customHeight="1">
      <c r="A101" s="75"/>
      <c r="B101" s="78"/>
      <c r="C101" s="61"/>
      <c r="D101" s="56"/>
      <c r="E101" s="54"/>
      <c r="F101" s="17" t="s">
        <v>190</v>
      </c>
      <c r="G101" s="38">
        <v>80</v>
      </c>
      <c r="H101" s="38">
        <v>70</v>
      </c>
      <c r="I101" s="38">
        <v>80</v>
      </c>
      <c r="J101" s="38">
        <v>70</v>
      </c>
      <c r="K101" s="38">
        <v>85</v>
      </c>
      <c r="L101" s="38">
        <v>75</v>
      </c>
      <c r="M101" s="38">
        <v>70</v>
      </c>
      <c r="N101" s="38">
        <v>70</v>
      </c>
      <c r="O101" s="38">
        <v>80</v>
      </c>
      <c r="P101" s="38">
        <v>80</v>
      </c>
      <c r="Q101" s="38">
        <v>80</v>
      </c>
      <c r="R101" s="38">
        <v>80</v>
      </c>
      <c r="S101" s="50"/>
    </row>
    <row r="102" spans="1:19" ht="14.45" customHeight="1">
      <c r="A102" s="75"/>
      <c r="B102" s="78"/>
      <c r="C102" s="60" t="s">
        <v>35</v>
      </c>
      <c r="D102" s="55" t="s">
        <v>144</v>
      </c>
      <c r="E102" s="53" t="s">
        <v>88</v>
      </c>
      <c r="F102" s="17" t="s">
        <v>189</v>
      </c>
      <c r="G102" s="37">
        <v>20</v>
      </c>
      <c r="H102" s="37">
        <v>20</v>
      </c>
      <c r="I102" s="37">
        <v>20</v>
      </c>
      <c r="J102" s="37">
        <v>20</v>
      </c>
      <c r="K102" s="37">
        <v>20</v>
      </c>
      <c r="L102" s="37">
        <v>20</v>
      </c>
      <c r="M102" s="37">
        <v>20</v>
      </c>
      <c r="N102" s="37">
        <v>20</v>
      </c>
      <c r="O102" s="37">
        <v>20</v>
      </c>
      <c r="P102" s="37">
        <v>20</v>
      </c>
      <c r="Q102" s="37">
        <v>20</v>
      </c>
      <c r="R102" s="37">
        <v>20</v>
      </c>
      <c r="S102" s="49">
        <f>SUM(G103:R103)/SUM(G102:R102)</f>
        <v>0.87083333333333335</v>
      </c>
    </row>
    <row r="103" spans="1:19" ht="14.45" customHeight="1">
      <c r="A103" s="75"/>
      <c r="B103" s="78"/>
      <c r="C103" s="61"/>
      <c r="D103" s="56"/>
      <c r="E103" s="54"/>
      <c r="F103" s="17" t="s">
        <v>190</v>
      </c>
      <c r="G103" s="38">
        <v>8</v>
      </c>
      <c r="H103" s="38">
        <v>17</v>
      </c>
      <c r="I103" s="38">
        <v>15</v>
      </c>
      <c r="J103" s="38">
        <v>13</v>
      </c>
      <c r="K103" s="38">
        <v>23</v>
      </c>
      <c r="L103" s="38">
        <v>24</v>
      </c>
      <c r="M103" s="38">
        <v>15</v>
      </c>
      <c r="N103" s="38">
        <v>14</v>
      </c>
      <c r="O103" s="38">
        <v>14</v>
      </c>
      <c r="P103" s="38">
        <v>22</v>
      </c>
      <c r="Q103" s="38">
        <v>24</v>
      </c>
      <c r="R103" s="38">
        <v>20</v>
      </c>
      <c r="S103" s="50"/>
    </row>
    <row r="104" spans="1:19" ht="14.45" customHeight="1">
      <c r="A104" s="75"/>
      <c r="B104" s="78"/>
      <c r="C104" s="60" t="s">
        <v>36</v>
      </c>
      <c r="D104" s="55" t="s">
        <v>145</v>
      </c>
      <c r="E104" s="53" t="s">
        <v>104</v>
      </c>
      <c r="F104" s="17" t="s">
        <v>189</v>
      </c>
      <c r="G104" s="37">
        <v>13600</v>
      </c>
      <c r="H104" s="37">
        <v>12300</v>
      </c>
      <c r="I104" s="37">
        <v>13600</v>
      </c>
      <c r="J104" s="37">
        <v>13200</v>
      </c>
      <c r="K104" s="37">
        <v>13600</v>
      </c>
      <c r="L104" s="37">
        <v>13200</v>
      </c>
      <c r="M104" s="37">
        <v>13600</v>
      </c>
      <c r="N104" s="37">
        <v>13600</v>
      </c>
      <c r="O104" s="37">
        <v>13200</v>
      </c>
      <c r="P104" s="37">
        <v>13600</v>
      </c>
      <c r="Q104" s="37">
        <v>13200</v>
      </c>
      <c r="R104" s="37">
        <v>13600</v>
      </c>
      <c r="S104" s="49">
        <f>SUM(G105:R105)/SUM(G104:R104)</f>
        <v>1.4198378041172801</v>
      </c>
    </row>
    <row r="105" spans="1:19" ht="14.45" customHeight="1">
      <c r="A105" s="75"/>
      <c r="B105" s="78"/>
      <c r="C105" s="61"/>
      <c r="D105" s="56"/>
      <c r="E105" s="54"/>
      <c r="F105" s="17" t="s">
        <v>190</v>
      </c>
      <c r="G105" s="38">
        <v>22800</v>
      </c>
      <c r="H105" s="38">
        <v>25600</v>
      </c>
      <c r="I105" s="38">
        <v>24200</v>
      </c>
      <c r="J105" s="38">
        <v>21000</v>
      </c>
      <c r="K105" s="38">
        <v>22500</v>
      </c>
      <c r="L105" s="38">
        <v>21600</v>
      </c>
      <c r="M105" s="38">
        <v>18500</v>
      </c>
      <c r="N105" s="38">
        <v>16200</v>
      </c>
      <c r="O105" s="38">
        <v>14000</v>
      </c>
      <c r="P105" s="38">
        <v>15500</v>
      </c>
      <c r="Q105" s="38">
        <v>13500</v>
      </c>
      <c r="R105" s="38">
        <v>12200</v>
      </c>
      <c r="S105" s="50"/>
    </row>
    <row r="106" spans="1:19" ht="14.45" customHeight="1">
      <c r="A106" s="75"/>
      <c r="B106" s="78"/>
      <c r="C106" s="60" t="s">
        <v>37</v>
      </c>
      <c r="D106" s="55" t="s">
        <v>146</v>
      </c>
      <c r="E106" s="53" t="s">
        <v>104</v>
      </c>
      <c r="F106" s="17" t="s">
        <v>189</v>
      </c>
      <c r="G106" s="37">
        <v>4</v>
      </c>
      <c r="H106" s="37">
        <v>4</v>
      </c>
      <c r="I106" s="37">
        <v>4</v>
      </c>
      <c r="J106" s="37">
        <v>4</v>
      </c>
      <c r="K106" s="37">
        <v>4</v>
      </c>
      <c r="L106" s="37">
        <v>4</v>
      </c>
      <c r="M106" s="37">
        <v>4</v>
      </c>
      <c r="N106" s="37">
        <v>4</v>
      </c>
      <c r="O106" s="37">
        <v>4</v>
      </c>
      <c r="P106" s="37">
        <v>4</v>
      </c>
      <c r="Q106" s="37">
        <v>4</v>
      </c>
      <c r="R106" s="37">
        <v>4</v>
      </c>
      <c r="S106" s="49">
        <f>SUM(G107:R107)/SUM(G106:R106)</f>
        <v>1.1041666666666667</v>
      </c>
    </row>
    <row r="107" spans="1:19" ht="14.45" customHeight="1">
      <c r="A107" s="75"/>
      <c r="B107" s="78"/>
      <c r="C107" s="61"/>
      <c r="D107" s="56"/>
      <c r="E107" s="54"/>
      <c r="F107" s="17" t="s">
        <v>190</v>
      </c>
      <c r="G107" s="38">
        <v>4</v>
      </c>
      <c r="H107" s="38">
        <v>3</v>
      </c>
      <c r="I107" s="38">
        <v>3</v>
      </c>
      <c r="J107" s="38">
        <v>3</v>
      </c>
      <c r="K107" s="38">
        <v>5</v>
      </c>
      <c r="L107" s="38">
        <v>4</v>
      </c>
      <c r="M107" s="38">
        <v>5</v>
      </c>
      <c r="N107" s="38">
        <v>5</v>
      </c>
      <c r="O107" s="38">
        <v>6</v>
      </c>
      <c r="P107" s="38">
        <v>4</v>
      </c>
      <c r="Q107" s="38">
        <v>5</v>
      </c>
      <c r="R107" s="38">
        <v>6</v>
      </c>
      <c r="S107" s="50"/>
    </row>
    <row r="108" spans="1:19" ht="14.45" customHeight="1">
      <c r="A108" s="75"/>
      <c r="B108" s="78"/>
      <c r="C108" s="60" t="s">
        <v>38</v>
      </c>
      <c r="D108" s="55" t="s">
        <v>147</v>
      </c>
      <c r="E108" s="82" t="s">
        <v>227</v>
      </c>
      <c r="F108" s="17" t="s">
        <v>189</v>
      </c>
      <c r="G108" s="37">
        <v>4</v>
      </c>
      <c r="H108" s="37">
        <v>4</v>
      </c>
      <c r="I108" s="37">
        <v>4</v>
      </c>
      <c r="J108" s="37">
        <v>4</v>
      </c>
      <c r="K108" s="37">
        <v>4</v>
      </c>
      <c r="L108" s="37">
        <v>4</v>
      </c>
      <c r="M108" s="37">
        <v>4</v>
      </c>
      <c r="N108" s="37">
        <v>4</v>
      </c>
      <c r="O108" s="37">
        <v>4</v>
      </c>
      <c r="P108" s="37">
        <v>4</v>
      </c>
      <c r="Q108" s="37">
        <v>4</v>
      </c>
      <c r="R108" s="37">
        <v>4</v>
      </c>
      <c r="S108" s="49">
        <f>SUM(G109:R109)/SUM(G108:R108)</f>
        <v>0.72916666666666663</v>
      </c>
    </row>
    <row r="109" spans="1:19" ht="14.45" customHeight="1">
      <c r="A109" s="75"/>
      <c r="B109" s="78"/>
      <c r="C109" s="61"/>
      <c r="D109" s="56"/>
      <c r="E109" s="54"/>
      <c r="F109" s="17" t="s">
        <v>190</v>
      </c>
      <c r="G109" s="38">
        <v>3</v>
      </c>
      <c r="H109" s="38">
        <v>2</v>
      </c>
      <c r="I109" s="38">
        <v>3</v>
      </c>
      <c r="J109" s="38">
        <v>2</v>
      </c>
      <c r="K109" s="38">
        <v>4</v>
      </c>
      <c r="L109" s="38">
        <v>3</v>
      </c>
      <c r="M109" s="38">
        <v>3</v>
      </c>
      <c r="N109" s="38">
        <v>2</v>
      </c>
      <c r="O109" s="38">
        <v>4</v>
      </c>
      <c r="P109" s="38">
        <v>3</v>
      </c>
      <c r="Q109" s="38">
        <v>4</v>
      </c>
      <c r="R109" s="38">
        <v>2</v>
      </c>
      <c r="S109" s="50"/>
    </row>
    <row r="110" spans="1:19" ht="14.45" customHeight="1">
      <c r="A110" s="75"/>
      <c r="B110" s="78"/>
      <c r="C110" s="80" t="s">
        <v>204</v>
      </c>
      <c r="D110" s="55" t="s">
        <v>148</v>
      </c>
      <c r="E110" s="53" t="s">
        <v>105</v>
      </c>
      <c r="F110" s="17" t="s">
        <v>189</v>
      </c>
      <c r="G110" s="39">
        <v>0.93</v>
      </c>
      <c r="H110" s="39">
        <v>0.93</v>
      </c>
      <c r="I110" s="39">
        <v>0.93</v>
      </c>
      <c r="J110" s="39">
        <v>0.93</v>
      </c>
      <c r="K110" s="39">
        <v>0.93</v>
      </c>
      <c r="L110" s="39">
        <v>0.93</v>
      </c>
      <c r="M110" s="39">
        <v>0.93</v>
      </c>
      <c r="N110" s="39">
        <v>0.93</v>
      </c>
      <c r="O110" s="39">
        <v>0.93</v>
      </c>
      <c r="P110" s="39">
        <v>0.93</v>
      </c>
      <c r="Q110" s="39">
        <v>0.93</v>
      </c>
      <c r="R110" s="39">
        <v>0.93</v>
      </c>
      <c r="S110" s="49">
        <f>SUM(G111:R111)/SUM(G110:R110)</f>
        <v>0.96684587813620093</v>
      </c>
    </row>
    <row r="111" spans="1:19" ht="14.45" customHeight="1">
      <c r="A111" s="75"/>
      <c r="B111" s="78"/>
      <c r="C111" s="81"/>
      <c r="D111" s="56"/>
      <c r="E111" s="54"/>
      <c r="F111" s="17" t="s">
        <v>190</v>
      </c>
      <c r="G111" s="40">
        <v>0.9</v>
      </c>
      <c r="H111" s="40">
        <v>0.9</v>
      </c>
      <c r="I111" s="40">
        <v>0.9</v>
      </c>
      <c r="J111" s="40">
        <v>0.9</v>
      </c>
      <c r="K111" s="40">
        <v>0.9</v>
      </c>
      <c r="L111" s="40">
        <v>0.9</v>
      </c>
      <c r="M111" s="40">
        <v>0.89</v>
      </c>
      <c r="N111" s="40">
        <v>0.9</v>
      </c>
      <c r="O111" s="40">
        <v>0.9</v>
      </c>
      <c r="P111" s="40">
        <v>0.9</v>
      </c>
      <c r="Q111" s="40">
        <v>0.9</v>
      </c>
      <c r="R111" s="40">
        <v>0.9</v>
      </c>
      <c r="S111" s="50"/>
    </row>
    <row r="112" spans="1:19" ht="14.45" customHeight="1">
      <c r="A112" s="75"/>
      <c r="B112" s="78"/>
      <c r="C112" s="60" t="s">
        <v>205</v>
      </c>
      <c r="D112" s="55" t="s">
        <v>149</v>
      </c>
      <c r="E112" s="53" t="s">
        <v>105</v>
      </c>
      <c r="F112" s="17" t="s">
        <v>189</v>
      </c>
      <c r="G112" s="39">
        <v>0.93</v>
      </c>
      <c r="H112" s="39">
        <v>0.93</v>
      </c>
      <c r="I112" s="39">
        <v>0.93</v>
      </c>
      <c r="J112" s="39">
        <v>0.93</v>
      </c>
      <c r="K112" s="39">
        <v>0.93</v>
      </c>
      <c r="L112" s="39">
        <v>0.93</v>
      </c>
      <c r="M112" s="39">
        <v>0.93</v>
      </c>
      <c r="N112" s="39">
        <v>0.93</v>
      </c>
      <c r="O112" s="39">
        <v>0.93</v>
      </c>
      <c r="P112" s="39">
        <v>0.93</v>
      </c>
      <c r="Q112" s="39">
        <v>0.93</v>
      </c>
      <c r="R112" s="39">
        <v>0.93</v>
      </c>
      <c r="S112" s="49">
        <f>SUM(G113:R113)/SUM(G112:R112)</f>
        <v>0.97222222222222254</v>
      </c>
    </row>
    <row r="113" spans="1:19" ht="14.45" customHeight="1">
      <c r="A113" s="75"/>
      <c r="B113" s="78"/>
      <c r="C113" s="61"/>
      <c r="D113" s="56"/>
      <c r="E113" s="54"/>
      <c r="F113" s="17" t="s">
        <v>190</v>
      </c>
      <c r="G113" s="40">
        <v>0.91</v>
      </c>
      <c r="H113" s="40">
        <v>0.91</v>
      </c>
      <c r="I113" s="40">
        <v>0.91</v>
      </c>
      <c r="J113" s="40">
        <v>0.91</v>
      </c>
      <c r="K113" s="40">
        <v>0.9</v>
      </c>
      <c r="L113" s="40">
        <v>0.9</v>
      </c>
      <c r="M113" s="40">
        <v>0.9</v>
      </c>
      <c r="N113" s="40">
        <v>0.9</v>
      </c>
      <c r="O113" s="40">
        <v>0.91</v>
      </c>
      <c r="P113" s="40">
        <v>0.9</v>
      </c>
      <c r="Q113" s="40">
        <v>0.9</v>
      </c>
      <c r="R113" s="40">
        <v>0.9</v>
      </c>
      <c r="S113" s="50"/>
    </row>
    <row r="114" spans="1:19" ht="14.45" customHeight="1">
      <c r="A114" s="75"/>
      <c r="B114" s="78"/>
      <c r="C114" s="60" t="s">
        <v>206</v>
      </c>
      <c r="D114" s="55" t="s">
        <v>150</v>
      </c>
      <c r="E114" s="53" t="s">
        <v>105</v>
      </c>
      <c r="F114" s="17" t="s">
        <v>189</v>
      </c>
      <c r="G114" s="39">
        <v>0.93</v>
      </c>
      <c r="H114" s="39">
        <v>0.93</v>
      </c>
      <c r="I114" s="39">
        <v>0.93</v>
      </c>
      <c r="J114" s="39">
        <v>0.93</v>
      </c>
      <c r="K114" s="39">
        <v>0.93</v>
      </c>
      <c r="L114" s="39">
        <v>0.93</v>
      </c>
      <c r="M114" s="39">
        <v>0.93</v>
      </c>
      <c r="N114" s="39">
        <v>0.93</v>
      </c>
      <c r="O114" s="39">
        <v>0.93</v>
      </c>
      <c r="P114" s="39">
        <v>0.93</v>
      </c>
      <c r="Q114" s="39">
        <v>0.93</v>
      </c>
      <c r="R114" s="39">
        <v>0.93</v>
      </c>
      <c r="S114" s="49">
        <f>SUM(G115:R115)/SUM(G114:R114)</f>
        <v>0.97849462365591411</v>
      </c>
    </row>
    <row r="115" spans="1:19" ht="14.45" customHeight="1">
      <c r="A115" s="75"/>
      <c r="B115" s="78"/>
      <c r="C115" s="61"/>
      <c r="D115" s="56"/>
      <c r="E115" s="54"/>
      <c r="F115" s="17" t="s">
        <v>190</v>
      </c>
      <c r="G115" s="40">
        <v>0.91</v>
      </c>
      <c r="H115" s="40">
        <v>0.91</v>
      </c>
      <c r="I115" s="40">
        <v>0.91</v>
      </c>
      <c r="J115" s="40">
        <v>0.91</v>
      </c>
      <c r="K115" s="40">
        <v>0.91</v>
      </c>
      <c r="L115" s="40">
        <v>0.91</v>
      </c>
      <c r="M115" s="40">
        <v>0.91</v>
      </c>
      <c r="N115" s="40">
        <v>0.91</v>
      </c>
      <c r="O115" s="40">
        <v>0.91</v>
      </c>
      <c r="P115" s="40">
        <v>0.91</v>
      </c>
      <c r="Q115" s="40">
        <v>0.91</v>
      </c>
      <c r="R115" s="40">
        <v>0.91</v>
      </c>
      <c r="S115" s="50"/>
    </row>
    <row r="116" spans="1:19" ht="14.45" customHeight="1">
      <c r="A116" s="75"/>
      <c r="B116" s="78"/>
      <c r="C116" s="60" t="s">
        <v>207</v>
      </c>
      <c r="D116" s="55" t="s">
        <v>151</v>
      </c>
      <c r="E116" s="53" t="s">
        <v>105</v>
      </c>
      <c r="F116" s="17" t="s">
        <v>189</v>
      </c>
      <c r="G116" s="39">
        <v>0.93</v>
      </c>
      <c r="H116" s="39">
        <v>0.93</v>
      </c>
      <c r="I116" s="39">
        <v>0.93</v>
      </c>
      <c r="J116" s="39">
        <v>0.93</v>
      </c>
      <c r="K116" s="39">
        <v>0.93</v>
      </c>
      <c r="L116" s="39">
        <v>0.93</v>
      </c>
      <c r="M116" s="39">
        <v>0.93</v>
      </c>
      <c r="N116" s="39">
        <v>0.93</v>
      </c>
      <c r="O116" s="39">
        <v>0.93</v>
      </c>
      <c r="P116" s="39">
        <v>0.93</v>
      </c>
      <c r="Q116" s="39">
        <v>0.93</v>
      </c>
      <c r="R116" s="39">
        <v>0.93</v>
      </c>
      <c r="S116" s="49">
        <f>SUM(G117:R117)/SUM(G116:R116)</f>
        <v>0.97849462365591411</v>
      </c>
    </row>
    <row r="117" spans="1:19" ht="14.45" customHeight="1">
      <c r="A117" s="75"/>
      <c r="B117" s="78"/>
      <c r="C117" s="61"/>
      <c r="D117" s="56"/>
      <c r="E117" s="54"/>
      <c r="F117" s="17" t="s">
        <v>190</v>
      </c>
      <c r="G117" s="40">
        <v>0.91</v>
      </c>
      <c r="H117" s="40">
        <v>0.91</v>
      </c>
      <c r="I117" s="40">
        <v>0.91</v>
      </c>
      <c r="J117" s="40">
        <v>0.91</v>
      </c>
      <c r="K117" s="40">
        <v>0.91</v>
      </c>
      <c r="L117" s="40">
        <v>0.91</v>
      </c>
      <c r="M117" s="40">
        <v>0.91</v>
      </c>
      <c r="N117" s="40">
        <v>0.91</v>
      </c>
      <c r="O117" s="40">
        <v>0.91</v>
      </c>
      <c r="P117" s="40">
        <v>0.91</v>
      </c>
      <c r="Q117" s="40">
        <v>0.91</v>
      </c>
      <c r="R117" s="40">
        <v>0.91</v>
      </c>
      <c r="S117" s="50"/>
    </row>
    <row r="118" spans="1:19" ht="14.45" customHeight="1">
      <c r="A118" s="75"/>
      <c r="B118" s="78"/>
      <c r="C118" s="60" t="s">
        <v>208</v>
      </c>
      <c r="D118" s="55" t="s">
        <v>152</v>
      </c>
      <c r="E118" s="53" t="s">
        <v>105</v>
      </c>
      <c r="F118" s="17" t="s">
        <v>189</v>
      </c>
      <c r="G118" s="39">
        <v>0.93</v>
      </c>
      <c r="H118" s="39">
        <v>0.93</v>
      </c>
      <c r="I118" s="39">
        <v>0.93</v>
      </c>
      <c r="J118" s="39">
        <v>0.93</v>
      </c>
      <c r="K118" s="39">
        <v>0.93</v>
      </c>
      <c r="L118" s="39">
        <v>0.93</v>
      </c>
      <c r="M118" s="39">
        <v>0.93</v>
      </c>
      <c r="N118" s="39">
        <v>0.93</v>
      </c>
      <c r="O118" s="39">
        <v>0.93</v>
      </c>
      <c r="P118" s="39">
        <v>0.93</v>
      </c>
      <c r="Q118" s="39">
        <v>0.93</v>
      </c>
      <c r="R118" s="39">
        <v>0.93</v>
      </c>
      <c r="S118" s="49">
        <f>SUM(G119:R119)/SUM(G118:R118)</f>
        <v>0.96953405017921179</v>
      </c>
    </row>
    <row r="119" spans="1:19" ht="14.45" customHeight="1">
      <c r="A119" s="75"/>
      <c r="B119" s="78"/>
      <c r="C119" s="61"/>
      <c r="D119" s="56"/>
      <c r="E119" s="54"/>
      <c r="F119" s="17" t="s">
        <v>190</v>
      </c>
      <c r="G119" s="40">
        <v>0.9</v>
      </c>
      <c r="H119" s="40">
        <v>0.9</v>
      </c>
      <c r="I119" s="40">
        <v>0.9</v>
      </c>
      <c r="J119" s="40">
        <v>0.9</v>
      </c>
      <c r="K119" s="40">
        <v>0.91</v>
      </c>
      <c r="L119" s="40">
        <v>0.9</v>
      </c>
      <c r="M119" s="40">
        <v>0.9</v>
      </c>
      <c r="N119" s="40">
        <v>0.9</v>
      </c>
      <c r="O119" s="40">
        <v>0.9</v>
      </c>
      <c r="P119" s="40">
        <v>0.9</v>
      </c>
      <c r="Q119" s="40">
        <v>0.9</v>
      </c>
      <c r="R119" s="40">
        <v>0.91</v>
      </c>
      <c r="S119" s="50"/>
    </row>
    <row r="120" spans="1:19" ht="14.45" customHeight="1">
      <c r="A120" s="75"/>
      <c r="B120" s="78"/>
      <c r="C120" s="60" t="s">
        <v>209</v>
      </c>
      <c r="D120" s="55" t="s">
        <v>153</v>
      </c>
      <c r="E120" s="53" t="s">
        <v>105</v>
      </c>
      <c r="F120" s="17" t="s">
        <v>189</v>
      </c>
      <c r="G120" s="39">
        <v>0.93</v>
      </c>
      <c r="H120" s="39">
        <v>0.93</v>
      </c>
      <c r="I120" s="39">
        <v>0.93</v>
      </c>
      <c r="J120" s="39">
        <v>0.93</v>
      </c>
      <c r="K120" s="39">
        <v>0.93</v>
      </c>
      <c r="L120" s="39">
        <v>0.93</v>
      </c>
      <c r="M120" s="39">
        <v>0.93</v>
      </c>
      <c r="N120" s="39">
        <v>0.93</v>
      </c>
      <c r="O120" s="39">
        <v>0.93</v>
      </c>
      <c r="P120" s="39">
        <v>0.93</v>
      </c>
      <c r="Q120" s="39">
        <v>0.93</v>
      </c>
      <c r="R120" s="39">
        <v>0.93</v>
      </c>
      <c r="S120" s="49">
        <f>SUM(G121:R121)/SUM(G120:R120)</f>
        <v>0.96863799283154162</v>
      </c>
    </row>
    <row r="121" spans="1:19" ht="14.45" customHeight="1">
      <c r="A121" s="75"/>
      <c r="B121" s="78"/>
      <c r="C121" s="61"/>
      <c r="D121" s="56"/>
      <c r="E121" s="54"/>
      <c r="F121" s="17" t="s">
        <v>190</v>
      </c>
      <c r="G121" s="40">
        <v>0.9</v>
      </c>
      <c r="H121" s="40">
        <v>0.9</v>
      </c>
      <c r="I121" s="40">
        <v>0.9</v>
      </c>
      <c r="J121" s="40">
        <v>0.9</v>
      </c>
      <c r="K121" s="40">
        <v>0.91</v>
      </c>
      <c r="L121" s="40">
        <v>0.9</v>
      </c>
      <c r="M121" s="40">
        <v>0.9</v>
      </c>
      <c r="N121" s="40">
        <v>0.9</v>
      </c>
      <c r="O121" s="40">
        <v>0.9</v>
      </c>
      <c r="P121" s="40">
        <v>0.9</v>
      </c>
      <c r="Q121" s="40">
        <v>0.9</v>
      </c>
      <c r="R121" s="40">
        <v>0.9</v>
      </c>
      <c r="S121" s="50"/>
    </row>
    <row r="122" spans="1:19" ht="14.45" customHeight="1">
      <c r="A122" s="75"/>
      <c r="B122" s="78"/>
      <c r="C122" s="60" t="s">
        <v>210</v>
      </c>
      <c r="D122" s="55" t="s">
        <v>154</v>
      </c>
      <c r="E122" s="53" t="s">
        <v>105</v>
      </c>
      <c r="F122" s="17" t="s">
        <v>189</v>
      </c>
      <c r="G122" s="39">
        <v>0.93</v>
      </c>
      <c r="H122" s="39">
        <v>0.93</v>
      </c>
      <c r="I122" s="39">
        <v>0.93</v>
      </c>
      <c r="J122" s="39">
        <v>0.93</v>
      </c>
      <c r="K122" s="39">
        <v>0.93</v>
      </c>
      <c r="L122" s="39">
        <v>0.93</v>
      </c>
      <c r="M122" s="39">
        <v>0.93</v>
      </c>
      <c r="N122" s="39">
        <v>0.93</v>
      </c>
      <c r="O122" s="39">
        <v>0.93</v>
      </c>
      <c r="P122" s="39">
        <v>0.93</v>
      </c>
      <c r="Q122" s="39">
        <v>0.93</v>
      </c>
      <c r="R122" s="39">
        <v>0.93</v>
      </c>
      <c r="S122" s="49">
        <f>SUM(G123:R123)/SUM(G122:R122)</f>
        <v>0.97759856630824393</v>
      </c>
    </row>
    <row r="123" spans="1:19" ht="14.45" customHeight="1">
      <c r="A123" s="75"/>
      <c r="B123" s="78"/>
      <c r="C123" s="61"/>
      <c r="D123" s="56"/>
      <c r="E123" s="54"/>
      <c r="F123" s="17" t="s">
        <v>190</v>
      </c>
      <c r="G123" s="40">
        <v>0.91</v>
      </c>
      <c r="H123" s="40">
        <v>0.91</v>
      </c>
      <c r="I123" s="40">
        <v>0.91</v>
      </c>
      <c r="J123" s="40">
        <v>0.91</v>
      </c>
      <c r="K123" s="40">
        <v>0.91</v>
      </c>
      <c r="L123" s="40">
        <v>0.91</v>
      </c>
      <c r="M123" s="40">
        <v>0.9</v>
      </c>
      <c r="N123" s="40">
        <v>0.91</v>
      </c>
      <c r="O123" s="40">
        <v>0.91</v>
      </c>
      <c r="P123" s="40">
        <v>0.91</v>
      </c>
      <c r="Q123" s="40">
        <v>0.91</v>
      </c>
      <c r="R123" s="40">
        <v>0.91</v>
      </c>
      <c r="S123" s="50"/>
    </row>
    <row r="124" spans="1:19" ht="14.45" customHeight="1">
      <c r="A124" s="75"/>
      <c r="B124" s="78"/>
      <c r="C124" s="57" t="s">
        <v>211</v>
      </c>
      <c r="D124" s="55" t="s">
        <v>155</v>
      </c>
      <c r="E124" s="53" t="s">
        <v>105</v>
      </c>
      <c r="F124" s="17" t="s">
        <v>189</v>
      </c>
      <c r="G124" s="39">
        <v>0.93</v>
      </c>
      <c r="H124" s="39">
        <v>0.93</v>
      </c>
      <c r="I124" s="39">
        <v>0.93</v>
      </c>
      <c r="J124" s="39">
        <v>0.93</v>
      </c>
      <c r="K124" s="39">
        <v>0.93</v>
      </c>
      <c r="L124" s="39">
        <v>0.93</v>
      </c>
      <c r="M124" s="39">
        <v>0.93</v>
      </c>
      <c r="N124" s="39">
        <v>0.93</v>
      </c>
      <c r="O124" s="39">
        <v>0.93</v>
      </c>
      <c r="P124" s="39">
        <v>0.93</v>
      </c>
      <c r="Q124" s="39">
        <v>0.93</v>
      </c>
      <c r="R124" s="39">
        <v>0.93</v>
      </c>
      <c r="S124" s="49">
        <f>SUM(G125:R125)/SUM(G124:R124)</f>
        <v>0.96863799283154162</v>
      </c>
    </row>
    <row r="125" spans="1:19" ht="14.45" customHeight="1">
      <c r="A125" s="75"/>
      <c r="B125" s="78"/>
      <c r="C125" s="58"/>
      <c r="D125" s="56"/>
      <c r="E125" s="54"/>
      <c r="F125" s="17" t="s">
        <v>190</v>
      </c>
      <c r="G125" s="40">
        <v>0.9</v>
      </c>
      <c r="H125" s="40">
        <v>0.9</v>
      </c>
      <c r="I125" s="40">
        <v>0.9</v>
      </c>
      <c r="J125" s="40">
        <v>0.9</v>
      </c>
      <c r="K125" s="40">
        <v>0.9</v>
      </c>
      <c r="L125" s="40">
        <v>0.91</v>
      </c>
      <c r="M125" s="40">
        <v>0.9</v>
      </c>
      <c r="N125" s="40">
        <v>0.9</v>
      </c>
      <c r="O125" s="40">
        <v>0.9</v>
      </c>
      <c r="P125" s="40">
        <v>0.9</v>
      </c>
      <c r="Q125" s="40">
        <v>0.9</v>
      </c>
      <c r="R125" s="40">
        <v>0.9</v>
      </c>
      <c r="S125" s="50"/>
    </row>
    <row r="126" spans="1:19" ht="14.45" customHeight="1">
      <c r="A126" s="75"/>
      <c r="B126" s="78"/>
      <c r="C126" s="57" t="s">
        <v>212</v>
      </c>
      <c r="D126" s="55" t="s">
        <v>156</v>
      </c>
      <c r="E126" s="53" t="s">
        <v>105</v>
      </c>
      <c r="F126" s="17" t="s">
        <v>189</v>
      </c>
      <c r="G126" s="39">
        <v>0.93</v>
      </c>
      <c r="H126" s="39">
        <v>0.93</v>
      </c>
      <c r="I126" s="39">
        <v>0.93</v>
      </c>
      <c r="J126" s="39">
        <v>0.93</v>
      </c>
      <c r="K126" s="39">
        <v>0.93</v>
      </c>
      <c r="L126" s="39">
        <v>0.93</v>
      </c>
      <c r="M126" s="39">
        <v>0.93</v>
      </c>
      <c r="N126" s="39">
        <v>0.93</v>
      </c>
      <c r="O126" s="39">
        <v>0.93</v>
      </c>
      <c r="P126" s="39">
        <v>0.93</v>
      </c>
      <c r="Q126" s="39">
        <v>0.93</v>
      </c>
      <c r="R126" s="39">
        <v>0.93</v>
      </c>
      <c r="S126" s="49">
        <f>SUM(G127:R127)/SUM(G126:R126)</f>
        <v>0.97132616487455226</v>
      </c>
    </row>
    <row r="127" spans="1:19" ht="14.45" customHeight="1">
      <c r="A127" s="75"/>
      <c r="B127" s="78"/>
      <c r="C127" s="58"/>
      <c r="D127" s="56"/>
      <c r="E127" s="54"/>
      <c r="F127" s="17" t="s">
        <v>190</v>
      </c>
      <c r="G127" s="40">
        <v>0.9</v>
      </c>
      <c r="H127" s="40">
        <v>0.9</v>
      </c>
      <c r="I127" s="40">
        <v>0.9</v>
      </c>
      <c r="J127" s="40">
        <v>0.9</v>
      </c>
      <c r="K127" s="40">
        <v>0.91</v>
      </c>
      <c r="L127" s="40">
        <v>0.91</v>
      </c>
      <c r="M127" s="40">
        <v>0.9</v>
      </c>
      <c r="N127" s="40">
        <v>0.9</v>
      </c>
      <c r="O127" s="40">
        <v>0.9</v>
      </c>
      <c r="P127" s="40">
        <v>0.91</v>
      </c>
      <c r="Q127" s="40">
        <v>0.91</v>
      </c>
      <c r="R127" s="40">
        <v>0.9</v>
      </c>
      <c r="S127" s="50"/>
    </row>
    <row r="128" spans="1:19" ht="14.45" customHeight="1">
      <c r="A128" s="75"/>
      <c r="B128" s="78"/>
      <c r="C128" s="57" t="s">
        <v>213</v>
      </c>
      <c r="D128" s="55" t="s">
        <v>157</v>
      </c>
      <c r="E128" s="53" t="s">
        <v>105</v>
      </c>
      <c r="F128" s="17" t="s">
        <v>189</v>
      </c>
      <c r="G128" s="39">
        <v>0.93</v>
      </c>
      <c r="H128" s="39">
        <v>0.93</v>
      </c>
      <c r="I128" s="39">
        <v>0.93</v>
      </c>
      <c r="J128" s="39">
        <v>0.93</v>
      </c>
      <c r="K128" s="39">
        <v>0.93</v>
      </c>
      <c r="L128" s="39">
        <v>0.93</v>
      </c>
      <c r="M128" s="39">
        <v>0.93</v>
      </c>
      <c r="N128" s="39">
        <v>0.93</v>
      </c>
      <c r="O128" s="39">
        <v>0.93</v>
      </c>
      <c r="P128" s="39">
        <v>0.93</v>
      </c>
      <c r="Q128" s="39">
        <v>0.93</v>
      </c>
      <c r="R128" s="39">
        <v>0.93</v>
      </c>
      <c r="S128" s="49">
        <f>SUM(G129:R129)/SUM(G128:R128)</f>
        <v>0.97222222222222254</v>
      </c>
    </row>
    <row r="129" spans="1:19" ht="14.45" customHeight="1">
      <c r="A129" s="75"/>
      <c r="B129" s="78"/>
      <c r="C129" s="58"/>
      <c r="D129" s="56"/>
      <c r="E129" s="54"/>
      <c r="F129" s="17" t="s">
        <v>190</v>
      </c>
      <c r="G129" s="40">
        <v>0.9</v>
      </c>
      <c r="H129" s="40">
        <v>0.91</v>
      </c>
      <c r="I129" s="40">
        <v>0.9</v>
      </c>
      <c r="J129" s="40">
        <v>0.91</v>
      </c>
      <c r="K129" s="40">
        <v>0.9</v>
      </c>
      <c r="L129" s="40">
        <v>0.91</v>
      </c>
      <c r="M129" s="40">
        <v>0.9</v>
      </c>
      <c r="N129" s="40">
        <v>0.9</v>
      </c>
      <c r="O129" s="40">
        <v>0.9</v>
      </c>
      <c r="P129" s="40">
        <v>0.91</v>
      </c>
      <c r="Q129" s="40">
        <v>0.91</v>
      </c>
      <c r="R129" s="40">
        <v>0.9</v>
      </c>
      <c r="S129" s="50"/>
    </row>
    <row r="130" spans="1:19" ht="14.45" customHeight="1">
      <c r="A130" s="75"/>
      <c r="B130" s="78"/>
      <c r="C130" s="57" t="s">
        <v>214</v>
      </c>
      <c r="D130" s="55" t="s">
        <v>158</v>
      </c>
      <c r="E130" s="53" t="s">
        <v>105</v>
      </c>
      <c r="F130" s="17" t="s">
        <v>189</v>
      </c>
      <c r="G130" s="39">
        <v>0.93</v>
      </c>
      <c r="H130" s="39">
        <v>0.93</v>
      </c>
      <c r="I130" s="39">
        <v>0.93</v>
      </c>
      <c r="J130" s="39">
        <v>0.93</v>
      </c>
      <c r="K130" s="39">
        <v>0.93</v>
      </c>
      <c r="L130" s="39">
        <v>0.93</v>
      </c>
      <c r="M130" s="39">
        <v>0.93</v>
      </c>
      <c r="N130" s="39">
        <v>0.93</v>
      </c>
      <c r="O130" s="39">
        <v>0.93</v>
      </c>
      <c r="P130" s="39">
        <v>0.93</v>
      </c>
      <c r="Q130" s="39">
        <v>0.93</v>
      </c>
      <c r="R130" s="39">
        <v>0.93</v>
      </c>
      <c r="S130" s="49">
        <f>SUM(G131:R131)/SUM(G130:R130)</f>
        <v>0.96774193548387133</v>
      </c>
    </row>
    <row r="131" spans="1:19" ht="14.45" customHeight="1">
      <c r="A131" s="75"/>
      <c r="B131" s="78"/>
      <c r="C131" s="58"/>
      <c r="D131" s="56"/>
      <c r="E131" s="54"/>
      <c r="F131" s="17" t="s">
        <v>190</v>
      </c>
      <c r="G131" s="40">
        <v>0.9</v>
      </c>
      <c r="H131" s="40">
        <v>0.9</v>
      </c>
      <c r="I131" s="40">
        <v>0.9</v>
      </c>
      <c r="J131" s="40">
        <v>0.9</v>
      </c>
      <c r="K131" s="40">
        <v>0.9</v>
      </c>
      <c r="L131" s="40">
        <v>0.9</v>
      </c>
      <c r="M131" s="40">
        <v>0.9</v>
      </c>
      <c r="N131" s="40">
        <v>0.9</v>
      </c>
      <c r="O131" s="40">
        <v>0.9</v>
      </c>
      <c r="P131" s="40">
        <v>0.9</v>
      </c>
      <c r="Q131" s="40">
        <v>0.9</v>
      </c>
      <c r="R131" s="40">
        <v>0.9</v>
      </c>
      <c r="S131" s="50"/>
    </row>
    <row r="132" spans="1:19" ht="14.45" customHeight="1">
      <c r="A132" s="75"/>
      <c r="B132" s="78"/>
      <c r="C132" s="57" t="s">
        <v>215</v>
      </c>
      <c r="D132" s="55" t="s">
        <v>159</v>
      </c>
      <c r="E132" s="53" t="s">
        <v>105</v>
      </c>
      <c r="F132" s="17" t="s">
        <v>189</v>
      </c>
      <c r="G132" s="39">
        <v>0.93</v>
      </c>
      <c r="H132" s="39">
        <v>0.93</v>
      </c>
      <c r="I132" s="39">
        <v>0.93</v>
      </c>
      <c r="J132" s="39">
        <v>0.93</v>
      </c>
      <c r="K132" s="39">
        <v>0.93</v>
      </c>
      <c r="L132" s="39">
        <v>0.93</v>
      </c>
      <c r="M132" s="39">
        <v>0.93</v>
      </c>
      <c r="N132" s="39">
        <v>0.93</v>
      </c>
      <c r="O132" s="39">
        <v>0.93</v>
      </c>
      <c r="P132" s="39">
        <v>0.93</v>
      </c>
      <c r="Q132" s="39">
        <v>0.93</v>
      </c>
      <c r="R132" s="39">
        <v>0.93</v>
      </c>
      <c r="S132" s="49">
        <f>SUM(G133:R133)/SUM(G132:R132)</f>
        <v>0.97043010752688208</v>
      </c>
    </row>
    <row r="133" spans="1:19" ht="14.45" customHeight="1">
      <c r="A133" s="75"/>
      <c r="B133" s="78"/>
      <c r="C133" s="58"/>
      <c r="D133" s="56"/>
      <c r="E133" s="54"/>
      <c r="F133" s="17" t="s">
        <v>190</v>
      </c>
      <c r="G133" s="40">
        <v>0.91</v>
      </c>
      <c r="H133" s="40">
        <v>0.91</v>
      </c>
      <c r="I133" s="40">
        <v>0.9</v>
      </c>
      <c r="J133" s="40">
        <v>0.9</v>
      </c>
      <c r="K133" s="40">
        <v>0.9</v>
      </c>
      <c r="L133" s="40">
        <v>0.91</v>
      </c>
      <c r="M133" s="40">
        <v>0.9</v>
      </c>
      <c r="N133" s="40">
        <v>0.9</v>
      </c>
      <c r="O133" s="40">
        <v>0.9</v>
      </c>
      <c r="P133" s="40">
        <v>0.9</v>
      </c>
      <c r="Q133" s="40">
        <v>0.9</v>
      </c>
      <c r="R133" s="40">
        <v>0.9</v>
      </c>
      <c r="S133" s="50"/>
    </row>
    <row r="134" spans="1:19" ht="14.45" customHeight="1">
      <c r="A134" s="75"/>
      <c r="B134" s="78"/>
      <c r="C134" s="57" t="s">
        <v>216</v>
      </c>
      <c r="D134" s="55" t="s">
        <v>160</v>
      </c>
      <c r="E134" s="53" t="s">
        <v>105</v>
      </c>
      <c r="F134" s="17" t="s">
        <v>189</v>
      </c>
      <c r="G134" s="39">
        <v>0.93</v>
      </c>
      <c r="H134" s="39">
        <v>0.93</v>
      </c>
      <c r="I134" s="39">
        <v>0.93</v>
      </c>
      <c r="J134" s="39">
        <v>0.93</v>
      </c>
      <c r="K134" s="39">
        <v>0.93</v>
      </c>
      <c r="L134" s="39">
        <v>0.93</v>
      </c>
      <c r="M134" s="39">
        <v>0.93</v>
      </c>
      <c r="N134" s="39">
        <v>0.93</v>
      </c>
      <c r="O134" s="39">
        <v>0.93</v>
      </c>
      <c r="P134" s="39">
        <v>0.93</v>
      </c>
      <c r="Q134" s="39">
        <v>0.93</v>
      </c>
      <c r="R134" s="39">
        <v>0.93</v>
      </c>
      <c r="S134" s="49">
        <f>SUM(G135:R135)/SUM(G134:R134)</f>
        <v>0.97311827956989272</v>
      </c>
    </row>
    <row r="135" spans="1:19" ht="15.6" customHeight="1">
      <c r="A135" s="75"/>
      <c r="B135" s="78"/>
      <c r="C135" s="58"/>
      <c r="D135" s="56"/>
      <c r="E135" s="54"/>
      <c r="F135" s="17" t="s">
        <v>190</v>
      </c>
      <c r="G135" s="40">
        <v>0.9</v>
      </c>
      <c r="H135" s="40">
        <v>0.91</v>
      </c>
      <c r="I135" s="40">
        <v>0.9</v>
      </c>
      <c r="J135" s="40">
        <v>0.91</v>
      </c>
      <c r="K135" s="40">
        <v>0.91</v>
      </c>
      <c r="L135" s="40">
        <v>0.91</v>
      </c>
      <c r="M135" s="40">
        <v>0.9</v>
      </c>
      <c r="N135" s="40">
        <v>0.9</v>
      </c>
      <c r="O135" s="40">
        <v>0.9</v>
      </c>
      <c r="P135" s="40">
        <v>0.91</v>
      </c>
      <c r="Q135" s="40">
        <v>0.91</v>
      </c>
      <c r="R135" s="40">
        <v>0.9</v>
      </c>
      <c r="S135" s="50"/>
    </row>
    <row r="136" spans="1:19" ht="14.45" customHeight="1">
      <c r="A136" s="75"/>
      <c r="B136" s="78"/>
      <c r="C136" s="57" t="s">
        <v>217</v>
      </c>
      <c r="D136" s="55" t="s">
        <v>161</v>
      </c>
      <c r="E136" s="53" t="s">
        <v>105</v>
      </c>
      <c r="F136" s="17" t="s">
        <v>189</v>
      </c>
      <c r="G136" s="39">
        <v>0.93</v>
      </c>
      <c r="H136" s="39">
        <v>0.93</v>
      </c>
      <c r="I136" s="39">
        <v>0.93</v>
      </c>
      <c r="J136" s="39">
        <v>0.93</v>
      </c>
      <c r="K136" s="39">
        <v>0.93</v>
      </c>
      <c r="L136" s="39">
        <v>0.93</v>
      </c>
      <c r="M136" s="39">
        <v>0.93</v>
      </c>
      <c r="N136" s="39">
        <v>0.93</v>
      </c>
      <c r="O136" s="39">
        <v>0.93</v>
      </c>
      <c r="P136" s="39">
        <v>0.93</v>
      </c>
      <c r="Q136" s="39">
        <v>0.93</v>
      </c>
      <c r="R136" s="39">
        <v>0.93</v>
      </c>
      <c r="S136" s="49">
        <f>SUM(G137:R137)/SUM(G136:R136)</f>
        <v>0.95878136200716868</v>
      </c>
    </row>
    <row r="137" spans="1:19" ht="14.45" customHeight="1">
      <c r="A137" s="75"/>
      <c r="B137" s="78"/>
      <c r="C137" s="58"/>
      <c r="D137" s="56"/>
      <c r="E137" s="54"/>
      <c r="F137" s="17" t="s">
        <v>190</v>
      </c>
      <c r="G137" s="40">
        <v>0.91</v>
      </c>
      <c r="H137" s="40">
        <v>0.9</v>
      </c>
      <c r="I137" s="40">
        <v>0.9</v>
      </c>
      <c r="J137" s="40">
        <v>0.9</v>
      </c>
      <c r="K137" s="40">
        <v>0.9</v>
      </c>
      <c r="L137" s="40">
        <v>0.91</v>
      </c>
      <c r="M137" s="40">
        <v>0.9</v>
      </c>
      <c r="N137" s="40">
        <v>0.9</v>
      </c>
      <c r="O137" s="40">
        <v>0.9</v>
      </c>
      <c r="P137" s="40">
        <v>0.9</v>
      </c>
      <c r="Q137" s="40">
        <v>0.9</v>
      </c>
      <c r="R137" s="40">
        <v>0.78</v>
      </c>
      <c r="S137" s="50"/>
    </row>
    <row r="138" spans="1:19" ht="14.45" customHeight="1">
      <c r="A138" s="75"/>
      <c r="B138" s="78"/>
      <c r="C138" s="62" t="s">
        <v>219</v>
      </c>
      <c r="D138" s="55" t="s">
        <v>162</v>
      </c>
      <c r="E138" s="53" t="s">
        <v>105</v>
      </c>
      <c r="F138" s="17" t="s">
        <v>189</v>
      </c>
      <c r="G138" s="39">
        <v>0.85</v>
      </c>
      <c r="H138" s="39">
        <v>0.85</v>
      </c>
      <c r="I138" s="39">
        <v>0.85</v>
      </c>
      <c r="J138" s="39">
        <v>0.85</v>
      </c>
      <c r="K138" s="39">
        <v>0.85</v>
      </c>
      <c r="L138" s="39">
        <v>0.85</v>
      </c>
      <c r="M138" s="39">
        <v>0.85</v>
      </c>
      <c r="N138" s="39">
        <v>0.85</v>
      </c>
      <c r="O138" s="39">
        <v>0.85</v>
      </c>
      <c r="P138" s="39">
        <v>0.85</v>
      </c>
      <c r="Q138" s="39">
        <v>0.85</v>
      </c>
      <c r="R138" s="39">
        <v>0.85</v>
      </c>
      <c r="S138" s="49">
        <f>SUM(G139:R139)/SUM(G138:R138)</f>
        <v>0.9666666666666669</v>
      </c>
    </row>
    <row r="139" spans="1:19" ht="14.45" customHeight="1">
      <c r="A139" s="75"/>
      <c r="B139" s="78"/>
      <c r="C139" s="63"/>
      <c r="D139" s="56"/>
      <c r="E139" s="54"/>
      <c r="F139" s="17" t="s">
        <v>190</v>
      </c>
      <c r="G139" s="40">
        <v>0.8</v>
      </c>
      <c r="H139" s="40">
        <v>0.84</v>
      </c>
      <c r="I139" s="40">
        <v>0.82</v>
      </c>
      <c r="J139" s="40">
        <v>0.8</v>
      </c>
      <c r="K139" s="40">
        <v>0.84</v>
      </c>
      <c r="L139" s="40">
        <v>0.83</v>
      </c>
      <c r="M139" s="40">
        <v>0.8</v>
      </c>
      <c r="N139" s="40">
        <v>0.82</v>
      </c>
      <c r="O139" s="40">
        <v>0.8</v>
      </c>
      <c r="P139" s="40">
        <v>0.82</v>
      </c>
      <c r="Q139" s="40">
        <v>0.85</v>
      </c>
      <c r="R139" s="40">
        <v>0.84</v>
      </c>
      <c r="S139" s="50"/>
    </row>
    <row r="140" spans="1:19" ht="14.45" customHeight="1">
      <c r="A140" s="75"/>
      <c r="B140" s="78"/>
      <c r="C140" s="62" t="s">
        <v>220</v>
      </c>
      <c r="D140" s="55" t="s">
        <v>163</v>
      </c>
      <c r="E140" s="53" t="s">
        <v>105</v>
      </c>
      <c r="F140" s="17" t="s">
        <v>189</v>
      </c>
      <c r="G140" s="39">
        <v>0.85</v>
      </c>
      <c r="H140" s="39">
        <v>0.85</v>
      </c>
      <c r="I140" s="39">
        <v>0.85</v>
      </c>
      <c r="J140" s="39">
        <v>0.85</v>
      </c>
      <c r="K140" s="39">
        <v>0.85</v>
      </c>
      <c r="L140" s="39">
        <v>0.85</v>
      </c>
      <c r="M140" s="39">
        <v>0.85</v>
      </c>
      <c r="N140" s="39">
        <v>0.85</v>
      </c>
      <c r="O140" s="39">
        <v>0.85</v>
      </c>
      <c r="P140" s="39">
        <v>0.85</v>
      </c>
      <c r="Q140" s="39">
        <v>0.85</v>
      </c>
      <c r="R140" s="39">
        <v>0.85</v>
      </c>
      <c r="S140" s="49">
        <f>SUM(G141:R141)/SUM(G140:R140)</f>
        <v>0.96960784313725523</v>
      </c>
    </row>
    <row r="141" spans="1:19" ht="14.45" customHeight="1">
      <c r="A141" s="75"/>
      <c r="B141" s="78"/>
      <c r="C141" s="63"/>
      <c r="D141" s="56"/>
      <c r="E141" s="54"/>
      <c r="F141" s="17" t="s">
        <v>190</v>
      </c>
      <c r="G141" s="40">
        <v>0.84</v>
      </c>
      <c r="H141" s="40">
        <v>0.84</v>
      </c>
      <c r="I141" s="40">
        <v>0.82</v>
      </c>
      <c r="J141" s="40">
        <v>0.8</v>
      </c>
      <c r="K141" s="40">
        <v>0.82</v>
      </c>
      <c r="L141" s="40">
        <v>0.8</v>
      </c>
      <c r="M141" s="40">
        <v>0.8</v>
      </c>
      <c r="N141" s="40">
        <v>0.82</v>
      </c>
      <c r="O141" s="40">
        <v>0.84</v>
      </c>
      <c r="P141" s="40">
        <v>0.84</v>
      </c>
      <c r="Q141" s="40">
        <v>0.82</v>
      </c>
      <c r="R141" s="40">
        <v>0.85</v>
      </c>
      <c r="S141" s="50"/>
    </row>
    <row r="142" spans="1:19" ht="14.45" customHeight="1">
      <c r="A142" s="75"/>
      <c r="B142" s="78"/>
      <c r="C142" s="62" t="s">
        <v>221</v>
      </c>
      <c r="D142" s="55" t="s">
        <v>164</v>
      </c>
      <c r="E142" s="53" t="s">
        <v>105</v>
      </c>
      <c r="F142" s="17" t="s">
        <v>189</v>
      </c>
      <c r="G142" s="39">
        <v>0.85</v>
      </c>
      <c r="H142" s="39">
        <v>0.85</v>
      </c>
      <c r="I142" s="39">
        <v>0.85</v>
      </c>
      <c r="J142" s="39">
        <v>0.85</v>
      </c>
      <c r="K142" s="39">
        <v>0.85</v>
      </c>
      <c r="L142" s="39">
        <v>0.85</v>
      </c>
      <c r="M142" s="39">
        <v>0.85</v>
      </c>
      <c r="N142" s="39">
        <v>0.85</v>
      </c>
      <c r="O142" s="39">
        <v>0.85</v>
      </c>
      <c r="P142" s="39">
        <v>0.85</v>
      </c>
      <c r="Q142" s="39">
        <v>0.85</v>
      </c>
      <c r="R142" s="39">
        <v>0.85</v>
      </c>
      <c r="S142" s="49">
        <f>SUM(G143:R143)/SUM(G142:R142)</f>
        <v>0.95686274509803959</v>
      </c>
    </row>
    <row r="143" spans="1:19" ht="14.45" customHeight="1">
      <c r="A143" s="75"/>
      <c r="B143" s="78"/>
      <c r="C143" s="63"/>
      <c r="D143" s="56"/>
      <c r="E143" s="54"/>
      <c r="F143" s="17" t="s">
        <v>190</v>
      </c>
      <c r="G143" s="40">
        <v>0.8</v>
      </c>
      <c r="H143" s="40">
        <v>0.8</v>
      </c>
      <c r="I143" s="40">
        <v>0.82</v>
      </c>
      <c r="J143" s="40">
        <v>0.82</v>
      </c>
      <c r="K143" s="40">
        <v>0.86</v>
      </c>
      <c r="L143" s="40">
        <v>0.82</v>
      </c>
      <c r="M143" s="40">
        <v>0.82</v>
      </c>
      <c r="N143" s="40">
        <v>0.8</v>
      </c>
      <c r="O143" s="40">
        <v>0.8</v>
      </c>
      <c r="P143" s="40">
        <v>0.82</v>
      </c>
      <c r="Q143" s="40">
        <v>0.8</v>
      </c>
      <c r="R143" s="40">
        <v>0.8</v>
      </c>
      <c r="S143" s="50"/>
    </row>
    <row r="144" spans="1:19" ht="14.45" customHeight="1">
      <c r="A144" s="75"/>
      <c r="B144" s="78"/>
      <c r="C144" s="62" t="s">
        <v>222</v>
      </c>
      <c r="D144" s="55" t="s">
        <v>165</v>
      </c>
      <c r="E144" s="53" t="s">
        <v>105</v>
      </c>
      <c r="F144" s="17" t="s">
        <v>189</v>
      </c>
      <c r="G144" s="39">
        <v>0.85</v>
      </c>
      <c r="H144" s="39">
        <v>0.85</v>
      </c>
      <c r="I144" s="39">
        <v>0.85</v>
      </c>
      <c r="J144" s="39">
        <v>0.85</v>
      </c>
      <c r="K144" s="39">
        <v>0.85</v>
      </c>
      <c r="L144" s="39">
        <v>0.85</v>
      </c>
      <c r="M144" s="39">
        <v>0.85</v>
      </c>
      <c r="N144" s="39">
        <v>0.85</v>
      </c>
      <c r="O144" s="39">
        <v>0.85</v>
      </c>
      <c r="P144" s="39">
        <v>0.85</v>
      </c>
      <c r="Q144" s="39">
        <v>0.85</v>
      </c>
      <c r="R144" s="39">
        <v>0.85</v>
      </c>
      <c r="S144" s="49">
        <f>SUM(G145:R145)/SUM(G144:R144)</f>
        <v>0.96078431372549034</v>
      </c>
    </row>
    <row r="145" spans="1:19" ht="14.45" customHeight="1">
      <c r="A145" s="75"/>
      <c r="B145" s="78"/>
      <c r="C145" s="63"/>
      <c r="D145" s="56"/>
      <c r="E145" s="54"/>
      <c r="F145" s="17" t="s">
        <v>190</v>
      </c>
      <c r="G145" s="40">
        <v>0.82</v>
      </c>
      <c r="H145" s="40">
        <v>0.82</v>
      </c>
      <c r="I145" s="40">
        <v>0.82</v>
      </c>
      <c r="J145" s="40">
        <v>0.8</v>
      </c>
      <c r="K145" s="40">
        <v>0.85</v>
      </c>
      <c r="L145" s="40">
        <v>0.8</v>
      </c>
      <c r="M145" s="40">
        <v>0.8</v>
      </c>
      <c r="N145" s="40">
        <v>0.8</v>
      </c>
      <c r="O145" s="40">
        <v>0.8</v>
      </c>
      <c r="P145" s="40">
        <v>0.85</v>
      </c>
      <c r="Q145" s="40">
        <v>0.8</v>
      </c>
      <c r="R145" s="40">
        <v>0.84</v>
      </c>
      <c r="S145" s="50"/>
    </row>
    <row r="146" spans="1:19" ht="14.45" customHeight="1">
      <c r="A146" s="75"/>
      <c r="B146" s="78"/>
      <c r="C146" s="62" t="s">
        <v>223</v>
      </c>
      <c r="D146" s="55" t="s">
        <v>166</v>
      </c>
      <c r="E146" s="53" t="s">
        <v>105</v>
      </c>
      <c r="F146" s="17" t="s">
        <v>189</v>
      </c>
      <c r="G146" s="39">
        <v>0.85</v>
      </c>
      <c r="H146" s="39">
        <v>0.85</v>
      </c>
      <c r="I146" s="39">
        <v>0.85</v>
      </c>
      <c r="J146" s="39">
        <v>0.85</v>
      </c>
      <c r="K146" s="39">
        <v>0.85</v>
      </c>
      <c r="L146" s="39">
        <v>0.85</v>
      </c>
      <c r="M146" s="39">
        <v>0.85</v>
      </c>
      <c r="N146" s="39">
        <v>0.85</v>
      </c>
      <c r="O146" s="39">
        <v>0.85</v>
      </c>
      <c r="P146" s="39">
        <v>0.85</v>
      </c>
      <c r="Q146" s="39">
        <v>0.85</v>
      </c>
      <c r="R146" s="39">
        <v>0.85</v>
      </c>
      <c r="S146" s="49">
        <f>SUM(G147:R147)/SUM(G146:R146)</f>
        <v>0.95588235294117674</v>
      </c>
    </row>
    <row r="147" spans="1:19" ht="14.45" customHeight="1">
      <c r="A147" s="75"/>
      <c r="B147" s="78"/>
      <c r="C147" s="63"/>
      <c r="D147" s="56"/>
      <c r="E147" s="54"/>
      <c r="F147" s="17" t="s">
        <v>190</v>
      </c>
      <c r="G147" s="40">
        <v>0.8</v>
      </c>
      <c r="H147" s="40">
        <v>0.8</v>
      </c>
      <c r="I147" s="40">
        <v>0.8</v>
      </c>
      <c r="J147" s="40">
        <v>0.8</v>
      </c>
      <c r="K147" s="40">
        <v>0.8</v>
      </c>
      <c r="L147" s="40">
        <v>0.84</v>
      </c>
      <c r="M147" s="40">
        <v>0.82</v>
      </c>
      <c r="N147" s="40">
        <v>0.84</v>
      </c>
      <c r="O147" s="40">
        <v>0.8</v>
      </c>
      <c r="P147" s="40">
        <v>0.83</v>
      </c>
      <c r="Q147" s="40">
        <v>0.82</v>
      </c>
      <c r="R147" s="40">
        <v>0.8</v>
      </c>
      <c r="S147" s="50"/>
    </row>
    <row r="148" spans="1:19" ht="14.45" customHeight="1">
      <c r="A148" s="75"/>
      <c r="B148" s="78"/>
      <c r="C148" s="62" t="s">
        <v>224</v>
      </c>
      <c r="D148" s="55" t="s">
        <v>167</v>
      </c>
      <c r="E148" s="53" t="s">
        <v>105</v>
      </c>
      <c r="F148" s="17" t="s">
        <v>189</v>
      </c>
      <c r="G148" s="39">
        <v>0.85</v>
      </c>
      <c r="H148" s="39">
        <v>0.85</v>
      </c>
      <c r="I148" s="39">
        <v>0.85</v>
      </c>
      <c r="J148" s="39">
        <v>0.85</v>
      </c>
      <c r="K148" s="39">
        <v>0.85</v>
      </c>
      <c r="L148" s="39">
        <v>0.85</v>
      </c>
      <c r="M148" s="39">
        <v>0.85</v>
      </c>
      <c r="N148" s="39">
        <v>0.85</v>
      </c>
      <c r="O148" s="39">
        <v>0.85</v>
      </c>
      <c r="P148" s="39">
        <v>0.85</v>
      </c>
      <c r="Q148" s="39">
        <v>0.85</v>
      </c>
      <c r="R148" s="39">
        <v>0.85</v>
      </c>
      <c r="S148" s="47">
        <f>SUM(G149:R149)/SUM(G148:R148)</f>
        <v>0.97450980392156883</v>
      </c>
    </row>
    <row r="149" spans="1:19" ht="14.45" customHeight="1">
      <c r="A149" s="75"/>
      <c r="B149" s="78"/>
      <c r="C149" s="63"/>
      <c r="D149" s="56"/>
      <c r="E149" s="54"/>
      <c r="F149" s="17" t="s">
        <v>190</v>
      </c>
      <c r="G149" s="40">
        <v>0.84</v>
      </c>
      <c r="H149" s="40">
        <v>0.85</v>
      </c>
      <c r="I149" s="40">
        <v>0.85</v>
      </c>
      <c r="J149" s="40">
        <v>0.85</v>
      </c>
      <c r="K149" s="40">
        <v>0.84</v>
      </c>
      <c r="L149" s="40">
        <v>0.81</v>
      </c>
      <c r="M149" s="40">
        <v>0.8</v>
      </c>
      <c r="N149" s="40">
        <v>0.8</v>
      </c>
      <c r="O149" s="40">
        <v>0.79</v>
      </c>
      <c r="P149" s="40">
        <v>0.82</v>
      </c>
      <c r="Q149" s="40">
        <v>0.84</v>
      </c>
      <c r="R149" s="40">
        <v>0.85</v>
      </c>
      <c r="S149" s="48"/>
    </row>
    <row r="150" spans="1:19" ht="14.45" customHeight="1">
      <c r="A150" s="75"/>
      <c r="B150" s="78"/>
      <c r="C150" s="62" t="s">
        <v>225</v>
      </c>
      <c r="D150" s="55" t="s">
        <v>168</v>
      </c>
      <c r="E150" s="53" t="s">
        <v>105</v>
      </c>
      <c r="F150" s="17" t="s">
        <v>189</v>
      </c>
      <c r="G150" s="39">
        <v>0.85</v>
      </c>
      <c r="H150" s="39">
        <v>0.85</v>
      </c>
      <c r="I150" s="39">
        <v>0.85</v>
      </c>
      <c r="J150" s="39">
        <v>0.85</v>
      </c>
      <c r="K150" s="39">
        <v>0.85</v>
      </c>
      <c r="L150" s="39">
        <v>0.85</v>
      </c>
      <c r="M150" s="39">
        <v>0.85</v>
      </c>
      <c r="N150" s="39">
        <v>0.85</v>
      </c>
      <c r="O150" s="39">
        <v>0.85</v>
      </c>
      <c r="P150" s="39">
        <v>0.85</v>
      </c>
      <c r="Q150" s="39">
        <v>0.85</v>
      </c>
      <c r="R150" s="39">
        <v>0.85</v>
      </c>
      <c r="S150" s="49">
        <f>SUM(G151:R151)/SUM(G150:R150)</f>
        <v>0.96078431372549034</v>
      </c>
    </row>
    <row r="151" spans="1:19" ht="14.45" customHeight="1">
      <c r="A151" s="75"/>
      <c r="B151" s="78"/>
      <c r="C151" s="63"/>
      <c r="D151" s="56"/>
      <c r="E151" s="54"/>
      <c r="F151" s="17" t="s">
        <v>190</v>
      </c>
      <c r="G151" s="40">
        <v>0.83</v>
      </c>
      <c r="H151" s="40">
        <v>0.85</v>
      </c>
      <c r="I151" s="40">
        <v>0.85</v>
      </c>
      <c r="J151" s="40">
        <v>0.8</v>
      </c>
      <c r="K151" s="40">
        <v>0.85</v>
      </c>
      <c r="L151" s="40">
        <v>0.8</v>
      </c>
      <c r="M151" s="40">
        <v>0.8</v>
      </c>
      <c r="N151" s="40">
        <v>0.7</v>
      </c>
      <c r="O151" s="40">
        <v>0.8</v>
      </c>
      <c r="P151" s="40">
        <v>0.85</v>
      </c>
      <c r="Q151" s="40">
        <v>0.82</v>
      </c>
      <c r="R151" s="40">
        <v>0.85</v>
      </c>
      <c r="S151" s="50"/>
    </row>
    <row r="152" spans="1:19" ht="14.45" customHeight="1">
      <c r="A152" s="75"/>
      <c r="B152" s="78"/>
      <c r="C152" s="62" t="s">
        <v>226</v>
      </c>
      <c r="D152" s="55" t="s">
        <v>169</v>
      </c>
      <c r="E152" s="53" t="s">
        <v>105</v>
      </c>
      <c r="F152" s="17" t="s">
        <v>189</v>
      </c>
      <c r="G152" s="39">
        <v>0.85</v>
      </c>
      <c r="H152" s="39">
        <v>0.85</v>
      </c>
      <c r="I152" s="39">
        <v>0.85</v>
      </c>
      <c r="J152" s="39">
        <v>0.85</v>
      </c>
      <c r="K152" s="39">
        <v>0.85</v>
      </c>
      <c r="L152" s="39">
        <v>0.85</v>
      </c>
      <c r="M152" s="39">
        <v>0.85</v>
      </c>
      <c r="N152" s="39">
        <v>0.85</v>
      </c>
      <c r="O152" s="39">
        <v>0.85</v>
      </c>
      <c r="P152" s="39">
        <v>0.85</v>
      </c>
      <c r="Q152" s="39">
        <v>0.85</v>
      </c>
      <c r="R152" s="39">
        <v>0.85</v>
      </c>
      <c r="S152" s="49">
        <f>SUM(G153:R153)/SUM(G152:R152)</f>
        <v>0.94607843137254932</v>
      </c>
    </row>
    <row r="153" spans="1:19" ht="14.45" customHeight="1">
      <c r="A153" s="75"/>
      <c r="B153" s="78"/>
      <c r="C153" s="63"/>
      <c r="D153" s="56"/>
      <c r="E153" s="54"/>
      <c r="F153" s="17" t="s">
        <v>190</v>
      </c>
      <c r="G153" s="40">
        <v>0.82</v>
      </c>
      <c r="H153" s="40">
        <v>0.8</v>
      </c>
      <c r="I153" s="40">
        <v>0.83</v>
      </c>
      <c r="J153" s="40">
        <v>0.84</v>
      </c>
      <c r="K153" s="40">
        <v>0.84</v>
      </c>
      <c r="L153" s="40">
        <v>0.82</v>
      </c>
      <c r="M153" s="40">
        <v>0.7</v>
      </c>
      <c r="N153" s="40">
        <v>0.7</v>
      </c>
      <c r="O153" s="40">
        <v>0.8</v>
      </c>
      <c r="P153" s="40">
        <v>0.85</v>
      </c>
      <c r="Q153" s="40">
        <v>0.8</v>
      </c>
      <c r="R153" s="40">
        <v>0.85</v>
      </c>
      <c r="S153" s="50"/>
    </row>
    <row r="154" spans="1:19" ht="14.45" customHeight="1">
      <c r="A154" s="75"/>
      <c r="B154" s="78"/>
      <c r="C154" s="57" t="s">
        <v>218</v>
      </c>
      <c r="D154" s="55" t="s">
        <v>170</v>
      </c>
      <c r="E154" s="53" t="s">
        <v>92</v>
      </c>
      <c r="F154" s="17" t="s">
        <v>189</v>
      </c>
      <c r="G154" s="26">
        <v>170</v>
      </c>
      <c r="H154" s="26">
        <v>160</v>
      </c>
      <c r="I154" s="26">
        <v>170</v>
      </c>
      <c r="J154" s="26">
        <v>160</v>
      </c>
      <c r="K154" s="26">
        <v>170</v>
      </c>
      <c r="L154" s="26">
        <v>160</v>
      </c>
      <c r="M154" s="35">
        <v>170</v>
      </c>
      <c r="N154" s="35">
        <v>170</v>
      </c>
      <c r="O154" s="35">
        <v>160</v>
      </c>
      <c r="P154" s="35">
        <v>170</v>
      </c>
      <c r="Q154" s="35">
        <v>160</v>
      </c>
      <c r="R154" s="35">
        <v>170</v>
      </c>
      <c r="S154" s="49">
        <f>SUM(G155:R155)/SUM(G154:R154)</f>
        <v>1.0603015075376885</v>
      </c>
    </row>
    <row r="155" spans="1:19" ht="14.45" customHeight="1">
      <c r="A155" s="76"/>
      <c r="B155" s="79"/>
      <c r="C155" s="58"/>
      <c r="D155" s="56"/>
      <c r="E155" s="54"/>
      <c r="F155" s="17" t="s">
        <v>190</v>
      </c>
      <c r="G155" s="27">
        <v>250</v>
      </c>
      <c r="H155" s="27">
        <v>150</v>
      </c>
      <c r="I155" s="27">
        <v>180</v>
      </c>
      <c r="J155" s="27">
        <v>190</v>
      </c>
      <c r="K155" s="27">
        <v>180</v>
      </c>
      <c r="L155" s="27">
        <v>190</v>
      </c>
      <c r="M155" s="36">
        <v>160</v>
      </c>
      <c r="N155" s="36">
        <v>180</v>
      </c>
      <c r="O155" s="36">
        <v>180</v>
      </c>
      <c r="P155" s="36">
        <v>150</v>
      </c>
      <c r="Q155" s="36">
        <v>150</v>
      </c>
      <c r="R155" s="36">
        <v>150</v>
      </c>
      <c r="S155" s="50"/>
    </row>
    <row r="156" spans="1:19" s="12" customFormat="1" ht="22.9" customHeight="1">
      <c r="A156" s="71">
        <v>5</v>
      </c>
      <c r="B156" s="68" t="s">
        <v>249</v>
      </c>
      <c r="C156" s="41" t="s">
        <v>229</v>
      </c>
      <c r="D156" s="43" t="s">
        <v>171</v>
      </c>
      <c r="E156" s="45" t="s">
        <v>108</v>
      </c>
      <c r="F156" s="25" t="s">
        <v>189</v>
      </c>
      <c r="G156" s="37">
        <v>2</v>
      </c>
      <c r="H156" s="37">
        <v>2</v>
      </c>
      <c r="I156" s="37">
        <v>2</v>
      </c>
      <c r="J156" s="37">
        <v>2</v>
      </c>
      <c r="K156" s="37">
        <v>2</v>
      </c>
      <c r="L156" s="37">
        <v>2</v>
      </c>
      <c r="M156" s="37">
        <v>2</v>
      </c>
      <c r="N156" s="37">
        <v>2</v>
      </c>
      <c r="O156" s="37">
        <v>2</v>
      </c>
      <c r="P156" s="37">
        <v>2</v>
      </c>
      <c r="Q156" s="37">
        <v>2</v>
      </c>
      <c r="R156" s="37">
        <v>2</v>
      </c>
      <c r="S156" s="47">
        <f>SUM(G157:R157)/SUM(G156:R156)</f>
        <v>1</v>
      </c>
    </row>
    <row r="157" spans="1:19" s="12" customFormat="1" ht="22.9" customHeight="1">
      <c r="A157" s="72"/>
      <c r="B157" s="69"/>
      <c r="C157" s="42"/>
      <c r="D157" s="44"/>
      <c r="E157" s="46"/>
      <c r="F157" s="25" t="s">
        <v>190</v>
      </c>
      <c r="G157" s="38">
        <v>2</v>
      </c>
      <c r="H157" s="38">
        <v>2</v>
      </c>
      <c r="I157" s="38">
        <v>2</v>
      </c>
      <c r="J157" s="38">
        <v>2</v>
      </c>
      <c r="K157" s="38">
        <v>2</v>
      </c>
      <c r="L157" s="38">
        <v>2</v>
      </c>
      <c r="M157" s="38">
        <v>2</v>
      </c>
      <c r="N157" s="38">
        <v>2</v>
      </c>
      <c r="O157" s="38">
        <v>2</v>
      </c>
      <c r="P157" s="38">
        <v>2</v>
      </c>
      <c r="Q157" s="38">
        <v>2</v>
      </c>
      <c r="R157" s="38">
        <v>2</v>
      </c>
      <c r="S157" s="48"/>
    </row>
    <row r="158" spans="1:19" s="12" customFormat="1" ht="22.15" customHeight="1">
      <c r="A158" s="72"/>
      <c r="B158" s="69"/>
      <c r="C158" s="41" t="s">
        <v>41</v>
      </c>
      <c r="D158" s="43" t="s">
        <v>172</v>
      </c>
      <c r="E158" s="45" t="s">
        <v>106</v>
      </c>
      <c r="F158" s="25" t="s">
        <v>189</v>
      </c>
      <c r="G158" s="37">
        <v>10</v>
      </c>
      <c r="H158" s="37">
        <v>10</v>
      </c>
      <c r="I158" s="37">
        <v>10</v>
      </c>
      <c r="J158" s="37">
        <v>10</v>
      </c>
      <c r="K158" s="37">
        <v>10</v>
      </c>
      <c r="L158" s="37">
        <v>10</v>
      </c>
      <c r="M158" s="37">
        <v>10</v>
      </c>
      <c r="N158" s="37">
        <v>10</v>
      </c>
      <c r="O158" s="37">
        <v>10</v>
      </c>
      <c r="P158" s="37">
        <v>10</v>
      </c>
      <c r="Q158" s="37">
        <v>10</v>
      </c>
      <c r="R158" s="37">
        <v>10</v>
      </c>
      <c r="S158" s="47">
        <f>SUM(G159:R159)/SUM(G158:R158)</f>
        <v>1.2166666666666666</v>
      </c>
    </row>
    <row r="159" spans="1:19" s="12" customFormat="1" ht="22.15" customHeight="1">
      <c r="A159" s="72"/>
      <c r="B159" s="69"/>
      <c r="C159" s="42"/>
      <c r="D159" s="44"/>
      <c r="E159" s="46"/>
      <c r="F159" s="25" t="s">
        <v>190</v>
      </c>
      <c r="G159" s="38">
        <v>5</v>
      </c>
      <c r="H159" s="38">
        <v>20</v>
      </c>
      <c r="I159" s="38">
        <v>24</v>
      </c>
      <c r="J159" s="38">
        <v>9</v>
      </c>
      <c r="K159" s="38">
        <v>11</v>
      </c>
      <c r="L159" s="38">
        <v>8</v>
      </c>
      <c r="M159" s="38">
        <v>7</v>
      </c>
      <c r="N159" s="38">
        <v>15</v>
      </c>
      <c r="O159" s="38">
        <v>5</v>
      </c>
      <c r="P159" s="38">
        <v>25</v>
      </c>
      <c r="Q159" s="38">
        <v>6</v>
      </c>
      <c r="R159" s="38">
        <v>11</v>
      </c>
      <c r="S159" s="48"/>
    </row>
    <row r="160" spans="1:19" s="12" customFormat="1" ht="23.45" customHeight="1">
      <c r="A160" s="72"/>
      <c r="B160" s="69"/>
      <c r="C160" s="41" t="s">
        <v>230</v>
      </c>
      <c r="D160" s="43" t="s">
        <v>173</v>
      </c>
      <c r="E160" s="45" t="s">
        <v>237</v>
      </c>
      <c r="F160" s="25" t="s">
        <v>189</v>
      </c>
      <c r="G160" s="37">
        <v>10</v>
      </c>
      <c r="H160" s="37">
        <v>10</v>
      </c>
      <c r="I160" s="37">
        <v>10</v>
      </c>
      <c r="J160" s="37">
        <v>10</v>
      </c>
      <c r="K160" s="37">
        <v>10</v>
      </c>
      <c r="L160" s="37">
        <v>10</v>
      </c>
      <c r="M160" s="37">
        <v>10</v>
      </c>
      <c r="N160" s="37">
        <v>10</v>
      </c>
      <c r="O160" s="37">
        <v>10</v>
      </c>
      <c r="P160" s="37">
        <v>10</v>
      </c>
      <c r="Q160" s="37">
        <v>10</v>
      </c>
      <c r="R160" s="37">
        <v>10</v>
      </c>
      <c r="S160" s="47">
        <f>SUM(G161:R161)/SUM(G160:R160)</f>
        <v>1.9750000000000001</v>
      </c>
    </row>
    <row r="161" spans="1:19" s="12" customFormat="1" ht="23.45" customHeight="1">
      <c r="A161" s="72"/>
      <c r="B161" s="69"/>
      <c r="C161" s="42"/>
      <c r="D161" s="44"/>
      <c r="E161" s="46"/>
      <c r="F161" s="25" t="s">
        <v>190</v>
      </c>
      <c r="G161" s="38">
        <v>61</v>
      </c>
      <c r="H161" s="38">
        <v>42</v>
      </c>
      <c r="I161" s="38">
        <v>35</v>
      </c>
      <c r="J161" s="38">
        <v>9</v>
      </c>
      <c r="K161" s="38">
        <v>11</v>
      </c>
      <c r="L161" s="38">
        <v>8</v>
      </c>
      <c r="M161" s="38">
        <v>8</v>
      </c>
      <c r="N161" s="38">
        <v>16</v>
      </c>
      <c r="O161" s="38">
        <v>5</v>
      </c>
      <c r="P161" s="38">
        <v>25</v>
      </c>
      <c r="Q161" s="38">
        <v>6</v>
      </c>
      <c r="R161" s="38">
        <v>11</v>
      </c>
      <c r="S161" s="48"/>
    </row>
    <row r="162" spans="1:19" s="12" customFormat="1" ht="21.6" customHeight="1">
      <c r="A162" s="72"/>
      <c r="B162" s="69"/>
      <c r="C162" s="41" t="s">
        <v>231</v>
      </c>
      <c r="D162" s="43" t="s">
        <v>174</v>
      </c>
      <c r="E162" s="45" t="s">
        <v>238</v>
      </c>
      <c r="F162" s="25" t="s">
        <v>189</v>
      </c>
      <c r="G162" s="37">
        <v>0</v>
      </c>
      <c r="H162" s="37">
        <v>0</v>
      </c>
      <c r="I162" s="37">
        <v>0</v>
      </c>
      <c r="J162" s="37">
        <v>0</v>
      </c>
      <c r="K162" s="37">
        <v>2</v>
      </c>
      <c r="L162" s="37">
        <v>1</v>
      </c>
      <c r="M162" s="37">
        <v>2</v>
      </c>
      <c r="N162" s="37">
        <v>2</v>
      </c>
      <c r="O162" s="37">
        <v>5</v>
      </c>
      <c r="P162" s="37">
        <v>1</v>
      </c>
      <c r="Q162" s="37">
        <v>1</v>
      </c>
      <c r="R162" s="37">
        <v>1</v>
      </c>
      <c r="S162" s="47">
        <f>SUM(G163:R163)/SUM(G162:R162)</f>
        <v>2.1333333333333333</v>
      </c>
    </row>
    <row r="163" spans="1:19" s="12" customFormat="1" ht="21.6" customHeight="1">
      <c r="A163" s="72"/>
      <c r="B163" s="69"/>
      <c r="C163" s="42"/>
      <c r="D163" s="44"/>
      <c r="E163" s="46"/>
      <c r="F163" s="25" t="s">
        <v>190</v>
      </c>
      <c r="G163" s="38">
        <v>3</v>
      </c>
      <c r="H163" s="38">
        <v>2</v>
      </c>
      <c r="I163" s="38">
        <v>0</v>
      </c>
      <c r="J163" s="38">
        <v>4</v>
      </c>
      <c r="K163" s="38">
        <v>0</v>
      </c>
      <c r="L163" s="38">
        <v>3</v>
      </c>
      <c r="M163" s="38">
        <v>4</v>
      </c>
      <c r="N163" s="38">
        <v>5</v>
      </c>
      <c r="O163" s="38">
        <v>3</v>
      </c>
      <c r="P163" s="38">
        <v>2</v>
      </c>
      <c r="Q163" s="38">
        <v>3</v>
      </c>
      <c r="R163" s="38">
        <v>3</v>
      </c>
      <c r="S163" s="48"/>
    </row>
    <row r="164" spans="1:19" s="12" customFormat="1" ht="21.6" customHeight="1">
      <c r="A164" s="72"/>
      <c r="B164" s="69"/>
      <c r="C164" s="41" t="s">
        <v>42</v>
      </c>
      <c r="D164" s="43" t="s">
        <v>175</v>
      </c>
      <c r="E164" s="45" t="s">
        <v>99</v>
      </c>
      <c r="F164" s="25" t="s">
        <v>189</v>
      </c>
      <c r="G164" s="37">
        <v>0</v>
      </c>
      <c r="H164" s="37">
        <v>0</v>
      </c>
      <c r="I164" s="37">
        <v>0</v>
      </c>
      <c r="J164" s="37">
        <v>0</v>
      </c>
      <c r="K164" s="37">
        <v>2</v>
      </c>
      <c r="L164" s="37">
        <v>1</v>
      </c>
      <c r="M164" s="37">
        <v>2</v>
      </c>
      <c r="N164" s="37">
        <v>2</v>
      </c>
      <c r="O164" s="37">
        <v>5</v>
      </c>
      <c r="P164" s="37">
        <v>1</v>
      </c>
      <c r="Q164" s="37">
        <v>1</v>
      </c>
      <c r="R164" s="37">
        <v>1</v>
      </c>
      <c r="S164" s="47">
        <f>SUM(G165:R165)/SUM(G164:R164)</f>
        <v>0.53333333333333333</v>
      </c>
    </row>
    <row r="165" spans="1:19" s="12" customFormat="1" ht="21.6" customHeight="1">
      <c r="A165" s="72"/>
      <c r="B165" s="69"/>
      <c r="C165" s="42"/>
      <c r="D165" s="44"/>
      <c r="E165" s="46"/>
      <c r="F165" s="25" t="s">
        <v>190</v>
      </c>
      <c r="G165" s="38">
        <v>3</v>
      </c>
      <c r="H165" s="38">
        <v>2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  <c r="P165" s="38">
        <v>3</v>
      </c>
      <c r="Q165" s="38">
        <v>0</v>
      </c>
      <c r="R165" s="38">
        <v>0</v>
      </c>
      <c r="S165" s="48"/>
    </row>
    <row r="166" spans="1:19" s="12" customFormat="1" ht="18">
      <c r="A166" s="72"/>
      <c r="B166" s="69"/>
      <c r="C166" s="41" t="s">
        <v>40</v>
      </c>
      <c r="D166" s="43" t="s">
        <v>243</v>
      </c>
      <c r="E166" s="45" t="s">
        <v>103</v>
      </c>
      <c r="F166" s="25" t="s">
        <v>189</v>
      </c>
      <c r="G166" s="37">
        <v>2</v>
      </c>
      <c r="H166" s="37">
        <v>2</v>
      </c>
      <c r="I166" s="37">
        <v>2</v>
      </c>
      <c r="J166" s="37">
        <v>2</v>
      </c>
      <c r="K166" s="37">
        <v>2</v>
      </c>
      <c r="L166" s="37">
        <v>2</v>
      </c>
      <c r="M166" s="37">
        <v>2</v>
      </c>
      <c r="N166" s="37">
        <v>2</v>
      </c>
      <c r="O166" s="37">
        <v>2</v>
      </c>
      <c r="P166" s="37">
        <v>2</v>
      </c>
      <c r="Q166" s="37">
        <v>2</v>
      </c>
      <c r="R166" s="37">
        <v>2</v>
      </c>
      <c r="S166" s="47">
        <f>SUM(G167:R167)/SUM(G166:R166)</f>
        <v>1</v>
      </c>
    </row>
    <row r="167" spans="1:19" s="12" customFormat="1" ht="18">
      <c r="A167" s="72"/>
      <c r="B167" s="69"/>
      <c r="C167" s="42"/>
      <c r="D167" s="44"/>
      <c r="E167" s="46"/>
      <c r="F167" s="25" t="s">
        <v>190</v>
      </c>
      <c r="G167" s="38">
        <v>2</v>
      </c>
      <c r="H167" s="38">
        <v>2</v>
      </c>
      <c r="I167" s="38">
        <v>2</v>
      </c>
      <c r="J167" s="38">
        <v>2</v>
      </c>
      <c r="K167" s="38">
        <v>2</v>
      </c>
      <c r="L167" s="38">
        <v>2</v>
      </c>
      <c r="M167" s="38">
        <v>2</v>
      </c>
      <c r="N167" s="38">
        <v>2</v>
      </c>
      <c r="O167" s="38">
        <v>2</v>
      </c>
      <c r="P167" s="38">
        <v>2</v>
      </c>
      <c r="Q167" s="38">
        <v>2</v>
      </c>
      <c r="R167" s="38">
        <v>2</v>
      </c>
      <c r="S167" s="48"/>
    </row>
    <row r="168" spans="1:19" s="12" customFormat="1" ht="14.45" customHeight="1">
      <c r="A168" s="72"/>
      <c r="B168" s="69"/>
      <c r="C168" s="41" t="s">
        <v>232</v>
      </c>
      <c r="D168" s="43" t="s">
        <v>244</v>
      </c>
      <c r="E168" s="45" t="s">
        <v>239</v>
      </c>
      <c r="F168" s="25" t="s">
        <v>189</v>
      </c>
      <c r="G168" s="37">
        <v>5</v>
      </c>
      <c r="H168" s="37">
        <v>5</v>
      </c>
      <c r="I168" s="37">
        <v>5</v>
      </c>
      <c r="J168" s="37">
        <v>5</v>
      </c>
      <c r="K168" s="37">
        <v>5</v>
      </c>
      <c r="L168" s="37">
        <v>5</v>
      </c>
      <c r="M168" s="37">
        <v>5</v>
      </c>
      <c r="N168" s="37">
        <v>5</v>
      </c>
      <c r="O168" s="37">
        <v>5</v>
      </c>
      <c r="P168" s="37">
        <v>5</v>
      </c>
      <c r="Q168" s="37">
        <v>5</v>
      </c>
      <c r="R168" s="37">
        <v>5</v>
      </c>
      <c r="S168" s="47">
        <f>SUM(G169:R169)/SUM(G168:R168)</f>
        <v>0.58333333333333337</v>
      </c>
    </row>
    <row r="169" spans="1:19" s="12" customFormat="1" ht="14.45" customHeight="1">
      <c r="A169" s="72"/>
      <c r="B169" s="69"/>
      <c r="C169" s="42"/>
      <c r="D169" s="44"/>
      <c r="E169" s="46"/>
      <c r="F169" s="25" t="s">
        <v>190</v>
      </c>
      <c r="G169" s="38">
        <v>1</v>
      </c>
      <c r="H169" s="38">
        <v>5</v>
      </c>
      <c r="I169" s="38">
        <v>0</v>
      </c>
      <c r="J169" s="38">
        <v>1</v>
      </c>
      <c r="K169" s="38">
        <v>7</v>
      </c>
      <c r="L169" s="38">
        <v>1</v>
      </c>
      <c r="M169" s="38">
        <v>10</v>
      </c>
      <c r="N169" s="38">
        <v>4</v>
      </c>
      <c r="O169" s="38">
        <v>3</v>
      </c>
      <c r="P169" s="38">
        <v>2</v>
      </c>
      <c r="Q169" s="38">
        <v>0</v>
      </c>
      <c r="R169" s="38">
        <v>1</v>
      </c>
      <c r="S169" s="48"/>
    </row>
    <row r="170" spans="1:19" s="12" customFormat="1" ht="27" customHeight="1">
      <c r="A170" s="72"/>
      <c r="B170" s="69"/>
      <c r="C170" s="41" t="s">
        <v>233</v>
      </c>
      <c r="D170" s="43" t="s">
        <v>245</v>
      </c>
      <c r="E170" s="45" t="s">
        <v>107</v>
      </c>
      <c r="F170" s="25" t="s">
        <v>189</v>
      </c>
      <c r="G170" s="37">
        <v>15</v>
      </c>
      <c r="H170" s="37">
        <v>15</v>
      </c>
      <c r="I170" s="37">
        <v>15</v>
      </c>
      <c r="J170" s="37">
        <v>20</v>
      </c>
      <c r="K170" s="37">
        <v>20</v>
      </c>
      <c r="L170" s="37">
        <v>20</v>
      </c>
      <c r="M170" s="37">
        <v>20</v>
      </c>
      <c r="N170" s="37">
        <v>20</v>
      </c>
      <c r="O170" s="37">
        <v>20</v>
      </c>
      <c r="P170" s="37">
        <v>20</v>
      </c>
      <c r="Q170" s="37">
        <v>20</v>
      </c>
      <c r="R170" s="37">
        <v>20</v>
      </c>
      <c r="S170" s="47">
        <f>SUM(G171:R171)/SUM(G170:R170)</f>
        <v>0.6711111111111111</v>
      </c>
    </row>
    <row r="171" spans="1:19" s="12" customFormat="1" ht="27" customHeight="1">
      <c r="A171" s="72"/>
      <c r="B171" s="69"/>
      <c r="C171" s="42"/>
      <c r="D171" s="44"/>
      <c r="E171" s="46"/>
      <c r="F171" s="25" t="s">
        <v>190</v>
      </c>
      <c r="G171" s="38">
        <v>13</v>
      </c>
      <c r="H171" s="38">
        <v>12</v>
      </c>
      <c r="I171" s="38">
        <v>12</v>
      </c>
      <c r="J171" s="38">
        <v>15</v>
      </c>
      <c r="K171" s="38">
        <v>14</v>
      </c>
      <c r="L171" s="38">
        <v>7</v>
      </c>
      <c r="M171" s="38">
        <v>11</v>
      </c>
      <c r="N171" s="38">
        <v>8</v>
      </c>
      <c r="O171" s="38">
        <v>12</v>
      </c>
      <c r="P171" s="38">
        <v>15</v>
      </c>
      <c r="Q171" s="38">
        <v>16</v>
      </c>
      <c r="R171" s="38">
        <v>16</v>
      </c>
      <c r="S171" s="48"/>
    </row>
    <row r="172" spans="1:19" s="12" customFormat="1" ht="14.45" customHeight="1">
      <c r="A172" s="72"/>
      <c r="B172" s="69"/>
      <c r="C172" s="41" t="s">
        <v>234</v>
      </c>
      <c r="D172" s="43" t="s">
        <v>246</v>
      </c>
      <c r="E172" s="45" t="s">
        <v>240</v>
      </c>
      <c r="F172" s="25" t="s">
        <v>189</v>
      </c>
      <c r="G172" s="37">
        <v>10</v>
      </c>
      <c r="H172" s="37">
        <v>10</v>
      </c>
      <c r="I172" s="37">
        <v>10</v>
      </c>
      <c r="J172" s="37">
        <v>11</v>
      </c>
      <c r="K172" s="37">
        <v>10</v>
      </c>
      <c r="L172" s="37">
        <v>10</v>
      </c>
      <c r="M172" s="37">
        <v>10</v>
      </c>
      <c r="N172" s="37">
        <v>11</v>
      </c>
      <c r="O172" s="37">
        <v>10</v>
      </c>
      <c r="P172" s="37">
        <v>10</v>
      </c>
      <c r="Q172" s="37">
        <v>10</v>
      </c>
      <c r="R172" s="37">
        <v>11</v>
      </c>
      <c r="S172" s="47">
        <f>SUM(G173:R173)/SUM(G172:R172)</f>
        <v>1</v>
      </c>
    </row>
    <row r="173" spans="1:19" s="12" customFormat="1" ht="14.45" customHeight="1">
      <c r="A173" s="72"/>
      <c r="B173" s="69"/>
      <c r="C173" s="42"/>
      <c r="D173" s="44"/>
      <c r="E173" s="46"/>
      <c r="F173" s="25" t="s">
        <v>190</v>
      </c>
      <c r="G173" s="38">
        <v>10</v>
      </c>
      <c r="H173" s="38">
        <v>10</v>
      </c>
      <c r="I173" s="38">
        <v>12</v>
      </c>
      <c r="J173" s="38">
        <v>10</v>
      </c>
      <c r="K173" s="38">
        <v>10</v>
      </c>
      <c r="L173" s="38">
        <v>9</v>
      </c>
      <c r="M173" s="38">
        <v>10</v>
      </c>
      <c r="N173" s="38">
        <v>10</v>
      </c>
      <c r="O173" s="38">
        <v>11</v>
      </c>
      <c r="P173" s="38">
        <v>11</v>
      </c>
      <c r="Q173" s="38">
        <v>10</v>
      </c>
      <c r="R173" s="38">
        <v>10</v>
      </c>
      <c r="S173" s="48"/>
    </row>
    <row r="174" spans="1:19" s="12" customFormat="1" ht="14.45" customHeight="1">
      <c r="A174" s="72"/>
      <c r="B174" s="69"/>
      <c r="C174" s="41" t="s">
        <v>235</v>
      </c>
      <c r="D174" s="43" t="s">
        <v>248</v>
      </c>
      <c r="E174" s="45" t="s">
        <v>241</v>
      </c>
      <c r="F174" s="25" t="s">
        <v>189</v>
      </c>
      <c r="G174" s="37">
        <v>31</v>
      </c>
      <c r="H174" s="37">
        <v>28</v>
      </c>
      <c r="I174" s="37">
        <v>31</v>
      </c>
      <c r="J174" s="37">
        <v>30</v>
      </c>
      <c r="K174" s="37">
        <v>31</v>
      </c>
      <c r="L174" s="37">
        <v>30</v>
      </c>
      <c r="M174" s="37">
        <v>31</v>
      </c>
      <c r="N174" s="37">
        <v>31</v>
      </c>
      <c r="O174" s="37">
        <v>30</v>
      </c>
      <c r="P174" s="37">
        <v>31</v>
      </c>
      <c r="Q174" s="37">
        <v>30</v>
      </c>
      <c r="R174" s="37">
        <v>31</v>
      </c>
      <c r="S174" s="47">
        <f>SUM(G175:R175)/SUM(G174:R174)</f>
        <v>1</v>
      </c>
    </row>
    <row r="175" spans="1:19" s="12" customFormat="1" ht="14.45" customHeight="1">
      <c r="A175" s="72"/>
      <c r="B175" s="69"/>
      <c r="C175" s="42"/>
      <c r="D175" s="44"/>
      <c r="E175" s="46"/>
      <c r="F175" s="25" t="s">
        <v>190</v>
      </c>
      <c r="G175" s="38">
        <v>31</v>
      </c>
      <c r="H175" s="38">
        <v>28</v>
      </c>
      <c r="I175" s="38">
        <v>31</v>
      </c>
      <c r="J175" s="38">
        <v>30</v>
      </c>
      <c r="K175" s="38">
        <v>31</v>
      </c>
      <c r="L175" s="38">
        <v>30</v>
      </c>
      <c r="M175" s="38">
        <v>31</v>
      </c>
      <c r="N175" s="38">
        <v>31</v>
      </c>
      <c r="O175" s="38">
        <v>30</v>
      </c>
      <c r="P175" s="38">
        <v>31</v>
      </c>
      <c r="Q175" s="38">
        <v>30</v>
      </c>
      <c r="R175" s="38">
        <v>31</v>
      </c>
      <c r="S175" s="48"/>
    </row>
    <row r="176" spans="1:19" s="12" customFormat="1" ht="14.45" customHeight="1">
      <c r="A176" s="72"/>
      <c r="B176" s="69"/>
      <c r="C176" s="41" t="s">
        <v>236</v>
      </c>
      <c r="D176" s="43" t="s">
        <v>247</v>
      </c>
      <c r="E176" s="45" t="s">
        <v>242</v>
      </c>
      <c r="F176" s="25" t="s">
        <v>189</v>
      </c>
      <c r="G176" s="37">
        <v>10</v>
      </c>
      <c r="H176" s="37">
        <v>10</v>
      </c>
      <c r="I176" s="37">
        <v>10</v>
      </c>
      <c r="J176" s="37">
        <v>10</v>
      </c>
      <c r="K176" s="37">
        <v>10</v>
      </c>
      <c r="L176" s="37">
        <v>10</v>
      </c>
      <c r="M176" s="37">
        <v>10</v>
      </c>
      <c r="N176" s="37">
        <v>10</v>
      </c>
      <c r="O176" s="37">
        <v>10</v>
      </c>
      <c r="P176" s="37">
        <v>10</v>
      </c>
      <c r="Q176" s="37">
        <v>10</v>
      </c>
      <c r="R176" s="37">
        <v>10</v>
      </c>
      <c r="S176" s="47">
        <f>SUM(G177:R177)/SUM(G176:R176)</f>
        <v>0.40833333333333333</v>
      </c>
    </row>
    <row r="177" spans="1:19" s="12" customFormat="1" ht="14.45" customHeight="1">
      <c r="A177" s="72"/>
      <c r="B177" s="69"/>
      <c r="C177" s="42"/>
      <c r="D177" s="44"/>
      <c r="E177" s="46"/>
      <c r="F177" s="25" t="s">
        <v>190</v>
      </c>
      <c r="G177" s="38">
        <v>5</v>
      </c>
      <c r="H177" s="38">
        <v>20</v>
      </c>
      <c r="I177" s="38">
        <v>24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38">
        <v>0</v>
      </c>
      <c r="S177" s="48"/>
    </row>
    <row r="178" spans="1:19" s="12" customFormat="1" ht="14.45" customHeight="1">
      <c r="A178" s="72"/>
      <c r="B178" s="69"/>
      <c r="C178" s="41" t="s">
        <v>253</v>
      </c>
      <c r="D178" s="43" t="s">
        <v>252</v>
      </c>
      <c r="E178" s="45" t="s">
        <v>81</v>
      </c>
      <c r="F178" s="25" t="s">
        <v>189</v>
      </c>
      <c r="G178" s="37">
        <v>0</v>
      </c>
      <c r="H178" s="37">
        <v>1</v>
      </c>
      <c r="I178" s="37">
        <v>1</v>
      </c>
      <c r="J178" s="37">
        <v>1</v>
      </c>
      <c r="K178" s="37">
        <v>1</v>
      </c>
      <c r="L178" s="37">
        <v>1</v>
      </c>
      <c r="M178" s="37">
        <v>0</v>
      </c>
      <c r="N178" s="37">
        <v>0</v>
      </c>
      <c r="O178" s="37">
        <v>0</v>
      </c>
      <c r="P178" s="37">
        <v>2</v>
      </c>
      <c r="Q178" s="37">
        <v>2</v>
      </c>
      <c r="R178" s="37">
        <v>2</v>
      </c>
      <c r="S178" s="47">
        <f>SUM(G179:R179)/SUM(G178:R178)</f>
        <v>0.72727272727272729</v>
      </c>
    </row>
    <row r="179" spans="1:19" s="12" customFormat="1" ht="14.45" customHeight="1">
      <c r="A179" s="73"/>
      <c r="B179" s="70"/>
      <c r="C179" s="42"/>
      <c r="D179" s="44"/>
      <c r="E179" s="46"/>
      <c r="F179" s="25" t="s">
        <v>190</v>
      </c>
      <c r="G179" s="38">
        <v>0</v>
      </c>
      <c r="H179" s="38">
        <v>1</v>
      </c>
      <c r="I179" s="38">
        <v>1</v>
      </c>
      <c r="J179" s="38">
        <v>1</v>
      </c>
      <c r="K179" s="38">
        <v>1</v>
      </c>
      <c r="L179" s="38">
        <v>1</v>
      </c>
      <c r="M179" s="38">
        <v>0</v>
      </c>
      <c r="N179" s="38">
        <v>0</v>
      </c>
      <c r="O179" s="38">
        <v>0</v>
      </c>
      <c r="P179" s="38">
        <v>3</v>
      </c>
      <c r="Q179" s="38">
        <v>0</v>
      </c>
      <c r="R179" s="38">
        <v>0</v>
      </c>
      <c r="S179" s="48"/>
    </row>
    <row r="180" spans="1:19" s="12" customFormat="1" ht="28.5" customHeight="1">
      <c r="A180" s="94">
        <v>6</v>
      </c>
      <c r="B180" s="103" t="s">
        <v>52</v>
      </c>
      <c r="C180" s="59" t="s">
        <v>45</v>
      </c>
      <c r="D180" s="66" t="s">
        <v>176</v>
      </c>
      <c r="E180" s="67" t="s">
        <v>103</v>
      </c>
      <c r="F180" s="25" t="s">
        <v>189</v>
      </c>
      <c r="G180" s="37">
        <v>15</v>
      </c>
      <c r="H180" s="37">
        <v>16</v>
      </c>
      <c r="I180" s="37">
        <v>20</v>
      </c>
      <c r="J180" s="37">
        <v>19</v>
      </c>
      <c r="K180" s="37">
        <v>17</v>
      </c>
      <c r="L180" s="37">
        <v>13</v>
      </c>
      <c r="M180" s="37">
        <v>11</v>
      </c>
      <c r="N180" s="37">
        <v>10</v>
      </c>
      <c r="O180" s="37">
        <v>12</v>
      </c>
      <c r="P180" s="37">
        <v>19</v>
      </c>
      <c r="Q180" s="37">
        <v>19</v>
      </c>
      <c r="R180" s="37">
        <v>11</v>
      </c>
      <c r="S180" s="64">
        <f>SUM(G181:R181)/SUM(G180:R180)</f>
        <v>1.0659340659340659</v>
      </c>
    </row>
    <row r="181" spans="1:19" s="12" customFormat="1" ht="28.5" customHeight="1">
      <c r="A181" s="94"/>
      <c r="B181" s="103"/>
      <c r="C181" s="59"/>
      <c r="D181" s="66"/>
      <c r="E181" s="67"/>
      <c r="F181" s="25" t="s">
        <v>190</v>
      </c>
      <c r="G181" s="38">
        <v>17</v>
      </c>
      <c r="H181" s="38">
        <v>36</v>
      </c>
      <c r="I181" s="38">
        <v>20</v>
      </c>
      <c r="J181" s="38">
        <v>3</v>
      </c>
      <c r="K181" s="38">
        <v>18</v>
      </c>
      <c r="L181" s="38">
        <v>17</v>
      </c>
      <c r="M181" s="38">
        <v>15</v>
      </c>
      <c r="N181" s="38">
        <v>13</v>
      </c>
      <c r="O181" s="38">
        <v>10</v>
      </c>
      <c r="P181" s="38">
        <v>14</v>
      </c>
      <c r="Q181" s="38">
        <v>19</v>
      </c>
      <c r="R181" s="38">
        <v>12</v>
      </c>
      <c r="S181" s="64"/>
    </row>
    <row r="182" spans="1:19" s="12" customFormat="1" ht="18">
      <c r="A182" s="94"/>
      <c r="B182" s="103"/>
      <c r="C182" s="59" t="s">
        <v>46</v>
      </c>
      <c r="D182" s="66" t="s">
        <v>177</v>
      </c>
      <c r="E182" s="67" t="s">
        <v>107</v>
      </c>
      <c r="F182" s="25" t="s">
        <v>189</v>
      </c>
      <c r="G182" s="37">
        <v>25</v>
      </c>
      <c r="H182" s="37">
        <v>33</v>
      </c>
      <c r="I182" s="37">
        <v>49</v>
      </c>
      <c r="J182" s="37">
        <v>46</v>
      </c>
      <c r="K182" s="37">
        <v>46</v>
      </c>
      <c r="L182" s="37">
        <v>59</v>
      </c>
      <c r="M182" s="37">
        <v>50</v>
      </c>
      <c r="N182" s="37">
        <v>53</v>
      </c>
      <c r="O182" s="37">
        <v>50</v>
      </c>
      <c r="P182" s="37">
        <v>43</v>
      </c>
      <c r="Q182" s="37">
        <v>33</v>
      </c>
      <c r="R182" s="37">
        <v>18</v>
      </c>
      <c r="S182" s="64">
        <f>SUM(G183:R183)/SUM(G182:R182)</f>
        <v>0.76237623762376239</v>
      </c>
    </row>
    <row r="183" spans="1:19" s="12" customFormat="1" ht="18">
      <c r="A183" s="94"/>
      <c r="B183" s="103"/>
      <c r="C183" s="59"/>
      <c r="D183" s="66"/>
      <c r="E183" s="67"/>
      <c r="F183" s="25" t="s">
        <v>190</v>
      </c>
      <c r="G183" s="38">
        <v>14</v>
      </c>
      <c r="H183" s="38">
        <v>23</v>
      </c>
      <c r="I183" s="38">
        <v>51</v>
      </c>
      <c r="J183" s="38">
        <v>22</v>
      </c>
      <c r="K183" s="38">
        <v>27</v>
      </c>
      <c r="L183" s="38">
        <v>39</v>
      </c>
      <c r="M183" s="38">
        <v>22</v>
      </c>
      <c r="N183" s="38">
        <v>37</v>
      </c>
      <c r="O183" s="38">
        <v>43</v>
      </c>
      <c r="P183" s="38">
        <v>44</v>
      </c>
      <c r="Q183" s="38">
        <v>37</v>
      </c>
      <c r="R183" s="38">
        <v>26</v>
      </c>
      <c r="S183" s="64"/>
    </row>
    <row r="184" spans="1:19" s="12" customFormat="1" ht="18">
      <c r="A184" s="94"/>
      <c r="B184" s="103"/>
      <c r="C184" s="59" t="s">
        <v>47</v>
      </c>
      <c r="D184" s="66" t="s">
        <v>178</v>
      </c>
      <c r="E184" s="67" t="s">
        <v>108</v>
      </c>
      <c r="F184" s="25" t="s">
        <v>189</v>
      </c>
      <c r="G184" s="37">
        <v>18</v>
      </c>
      <c r="H184" s="37">
        <v>21</v>
      </c>
      <c r="I184" s="37">
        <v>8</v>
      </c>
      <c r="J184" s="37">
        <v>10</v>
      </c>
      <c r="K184" s="37">
        <v>16</v>
      </c>
      <c r="L184" s="37">
        <v>15</v>
      </c>
      <c r="M184" s="37">
        <v>14</v>
      </c>
      <c r="N184" s="37">
        <v>12</v>
      </c>
      <c r="O184" s="37">
        <v>17</v>
      </c>
      <c r="P184" s="37">
        <v>18</v>
      </c>
      <c r="Q184" s="37">
        <v>15</v>
      </c>
      <c r="R184" s="37">
        <v>7</v>
      </c>
      <c r="S184" s="64">
        <f>SUM(G185:R185)/SUM(G184:R184)</f>
        <v>1.6549707602339181</v>
      </c>
    </row>
    <row r="185" spans="1:19" s="12" customFormat="1" ht="18">
      <c r="A185" s="94"/>
      <c r="B185" s="103"/>
      <c r="C185" s="59"/>
      <c r="D185" s="66"/>
      <c r="E185" s="67"/>
      <c r="F185" s="25" t="s">
        <v>190</v>
      </c>
      <c r="G185" s="38">
        <v>17</v>
      </c>
      <c r="H185" s="38">
        <v>17</v>
      </c>
      <c r="I185" s="38">
        <v>8</v>
      </c>
      <c r="J185" s="38">
        <v>22</v>
      </c>
      <c r="K185" s="38">
        <v>26</v>
      </c>
      <c r="L185" s="38">
        <v>30</v>
      </c>
      <c r="M185" s="38">
        <v>32</v>
      </c>
      <c r="N185" s="38">
        <v>33</v>
      </c>
      <c r="O185" s="38">
        <v>19</v>
      </c>
      <c r="P185" s="38">
        <v>30</v>
      </c>
      <c r="Q185" s="38">
        <v>36</v>
      </c>
      <c r="R185" s="38">
        <v>13</v>
      </c>
      <c r="S185" s="64"/>
    </row>
    <row r="186" spans="1:19" s="12" customFormat="1" ht="18">
      <c r="A186" s="94"/>
      <c r="B186" s="103"/>
      <c r="C186" s="59" t="s">
        <v>48</v>
      </c>
      <c r="D186" s="66" t="s">
        <v>179</v>
      </c>
      <c r="E186" s="67" t="s">
        <v>109</v>
      </c>
      <c r="F186" s="25" t="s">
        <v>189</v>
      </c>
      <c r="G186" s="37">
        <v>35</v>
      </c>
      <c r="H186" s="37">
        <v>48</v>
      </c>
      <c r="I186" s="37">
        <v>57</v>
      </c>
      <c r="J186" s="37">
        <v>60</v>
      </c>
      <c r="K186" s="37">
        <v>53</v>
      </c>
      <c r="L186" s="37">
        <v>45</v>
      </c>
      <c r="M186" s="37">
        <v>63</v>
      </c>
      <c r="N186" s="37">
        <v>67</v>
      </c>
      <c r="O186" s="37">
        <v>75</v>
      </c>
      <c r="P186" s="37">
        <v>52</v>
      </c>
      <c r="Q186" s="37">
        <v>60</v>
      </c>
      <c r="R186" s="37">
        <v>100</v>
      </c>
      <c r="S186" s="64">
        <f>SUM(G187:R187)/SUM(G186:R186)</f>
        <v>0.62377622377622377</v>
      </c>
    </row>
    <row r="187" spans="1:19" s="12" customFormat="1" ht="18">
      <c r="A187" s="94"/>
      <c r="B187" s="103"/>
      <c r="C187" s="59"/>
      <c r="D187" s="66"/>
      <c r="E187" s="67"/>
      <c r="F187" s="25" t="s">
        <v>190</v>
      </c>
      <c r="G187" s="38">
        <v>41</v>
      </c>
      <c r="H187" s="38">
        <v>87</v>
      </c>
      <c r="I187" s="38">
        <v>28</v>
      </c>
      <c r="J187" s="38">
        <v>29</v>
      </c>
      <c r="K187" s="38">
        <v>49</v>
      </c>
      <c r="L187" s="38">
        <v>30</v>
      </c>
      <c r="M187" s="38">
        <v>53</v>
      </c>
      <c r="N187" s="38">
        <v>19</v>
      </c>
      <c r="O187" s="38">
        <v>45</v>
      </c>
      <c r="P187" s="38">
        <v>16</v>
      </c>
      <c r="Q187" s="38">
        <v>15</v>
      </c>
      <c r="R187" s="38">
        <v>34</v>
      </c>
      <c r="S187" s="64"/>
    </row>
    <row r="188" spans="1:19" s="12" customFormat="1" ht="18">
      <c r="A188" s="94"/>
      <c r="B188" s="103"/>
      <c r="C188" s="59" t="s">
        <v>49</v>
      </c>
      <c r="D188" s="66" t="s">
        <v>180</v>
      </c>
      <c r="E188" s="67" t="s">
        <v>109</v>
      </c>
      <c r="F188" s="25" t="s">
        <v>189</v>
      </c>
      <c r="G188" s="37">
        <v>3245</v>
      </c>
      <c r="H188" s="37">
        <v>3330</v>
      </c>
      <c r="I188" s="37">
        <v>3235</v>
      </c>
      <c r="J188" s="37">
        <v>3305</v>
      </c>
      <c r="K188" s="37">
        <v>3204</v>
      </c>
      <c r="L188" s="37">
        <v>3155</v>
      </c>
      <c r="M188" s="37">
        <v>3260</v>
      </c>
      <c r="N188" s="37">
        <v>3050</v>
      </c>
      <c r="O188" s="37">
        <v>3155</v>
      </c>
      <c r="P188" s="37">
        <v>3435</v>
      </c>
      <c r="Q188" s="37">
        <v>3555</v>
      </c>
      <c r="R188" s="37">
        <v>3055</v>
      </c>
      <c r="S188" s="65">
        <f>SUM(G189:R189)/SUM(G188:R188)</f>
        <v>0.72516930022573367</v>
      </c>
    </row>
    <row r="189" spans="1:19" s="12" customFormat="1" ht="18">
      <c r="A189" s="94"/>
      <c r="B189" s="103"/>
      <c r="C189" s="59"/>
      <c r="D189" s="66"/>
      <c r="E189" s="67"/>
      <c r="F189" s="25" t="s">
        <v>190</v>
      </c>
      <c r="G189" s="38">
        <v>2814</v>
      </c>
      <c r="H189" s="38">
        <v>2703</v>
      </c>
      <c r="I189" s="38">
        <v>2735</v>
      </c>
      <c r="J189" s="38">
        <v>2345</v>
      </c>
      <c r="K189" s="38">
        <v>2817</v>
      </c>
      <c r="L189" s="38">
        <v>2994</v>
      </c>
      <c r="M189" s="38">
        <v>2221</v>
      </c>
      <c r="N189" s="38">
        <v>1769</v>
      </c>
      <c r="O189" s="38">
        <v>2877</v>
      </c>
      <c r="P189" s="38">
        <v>1444</v>
      </c>
      <c r="Q189" s="38">
        <v>1297</v>
      </c>
      <c r="R189" s="38">
        <v>2254</v>
      </c>
      <c r="S189" s="65"/>
    </row>
    <row r="190" spans="1:19" s="12" customFormat="1" ht="21.75" customHeight="1">
      <c r="A190" s="94"/>
      <c r="B190" s="103"/>
      <c r="C190" s="59" t="s">
        <v>50</v>
      </c>
      <c r="D190" s="66" t="s">
        <v>181</v>
      </c>
      <c r="E190" s="67" t="s">
        <v>88</v>
      </c>
      <c r="F190" s="25" t="s">
        <v>189</v>
      </c>
      <c r="G190" s="37">
        <v>360</v>
      </c>
      <c r="H190" s="37">
        <v>360</v>
      </c>
      <c r="I190" s="37">
        <v>360</v>
      </c>
      <c r="J190" s="37">
        <v>480</v>
      </c>
      <c r="K190" s="37">
        <v>480</v>
      </c>
      <c r="L190" s="37">
        <v>480</v>
      </c>
      <c r="M190" s="37">
        <v>480</v>
      </c>
      <c r="N190" s="37">
        <v>480</v>
      </c>
      <c r="O190" s="37">
        <v>480</v>
      </c>
      <c r="P190" s="37">
        <v>480</v>
      </c>
      <c r="Q190" s="37">
        <v>480</v>
      </c>
      <c r="R190" s="37">
        <v>480</v>
      </c>
      <c r="S190" s="64">
        <f>SUM(G191:R191)/SUM(G190:R190)</f>
        <v>1.2264814814814815</v>
      </c>
    </row>
    <row r="191" spans="1:19" s="12" customFormat="1" ht="21.75" customHeight="1">
      <c r="A191" s="94"/>
      <c r="B191" s="103"/>
      <c r="C191" s="59"/>
      <c r="D191" s="66"/>
      <c r="E191" s="67"/>
      <c r="F191" s="25" t="s">
        <v>190</v>
      </c>
      <c r="G191" s="38">
        <v>184</v>
      </c>
      <c r="H191" s="38">
        <v>486</v>
      </c>
      <c r="I191" s="38">
        <v>414</v>
      </c>
      <c r="J191" s="38">
        <v>455</v>
      </c>
      <c r="K191" s="38">
        <v>445</v>
      </c>
      <c r="L191" s="38">
        <v>648</v>
      </c>
      <c r="M191" s="38">
        <v>599</v>
      </c>
      <c r="N191" s="38">
        <v>678</v>
      </c>
      <c r="O191" s="38">
        <v>478</v>
      </c>
      <c r="P191" s="38">
        <v>375</v>
      </c>
      <c r="Q191" s="38">
        <v>908</v>
      </c>
      <c r="R191" s="38">
        <v>953</v>
      </c>
      <c r="S191" s="64"/>
    </row>
    <row r="192" spans="1:19" s="12" customFormat="1" ht="18">
      <c r="A192" s="94"/>
      <c r="B192" s="103"/>
      <c r="C192" s="59" t="s">
        <v>51</v>
      </c>
      <c r="D192" s="66" t="s">
        <v>182</v>
      </c>
      <c r="E192" s="67" t="s">
        <v>109</v>
      </c>
      <c r="F192" s="25" t="s">
        <v>189</v>
      </c>
      <c r="G192" s="37">
        <v>16</v>
      </c>
      <c r="H192" s="37">
        <v>20</v>
      </c>
      <c r="I192" s="37">
        <v>26</v>
      </c>
      <c r="J192" s="37">
        <v>16</v>
      </c>
      <c r="K192" s="37">
        <v>20</v>
      </c>
      <c r="L192" s="37">
        <v>30</v>
      </c>
      <c r="M192" s="37">
        <v>30</v>
      </c>
      <c r="N192" s="37">
        <v>14</v>
      </c>
      <c r="O192" s="37">
        <v>16</v>
      </c>
      <c r="P192" s="37">
        <v>22</v>
      </c>
      <c r="Q192" s="37">
        <v>24</v>
      </c>
      <c r="R192" s="37">
        <v>30</v>
      </c>
      <c r="S192" s="64">
        <f>SUM(G193:R193)/SUM(G192:R192)</f>
        <v>0.82196969696969702</v>
      </c>
    </row>
    <row r="193" spans="1:19" s="12" customFormat="1" ht="18">
      <c r="A193" s="94"/>
      <c r="B193" s="103"/>
      <c r="C193" s="59" t="e">
        <v>#REF!</v>
      </c>
      <c r="D193" s="66"/>
      <c r="E193" s="67"/>
      <c r="F193" s="25" t="s">
        <v>190</v>
      </c>
      <c r="G193" s="38">
        <v>19</v>
      </c>
      <c r="H193" s="38">
        <v>15</v>
      </c>
      <c r="I193" s="38">
        <v>19</v>
      </c>
      <c r="J193" s="38">
        <v>23</v>
      </c>
      <c r="K193" s="38">
        <v>26</v>
      </c>
      <c r="L193" s="38">
        <v>13</v>
      </c>
      <c r="M193" s="38">
        <v>14</v>
      </c>
      <c r="N193" s="38">
        <v>18</v>
      </c>
      <c r="O193" s="38">
        <v>18</v>
      </c>
      <c r="P193" s="38">
        <v>22</v>
      </c>
      <c r="Q193" s="38">
        <v>14</v>
      </c>
      <c r="R193" s="38">
        <v>16</v>
      </c>
      <c r="S193" s="64"/>
    </row>
    <row r="194" spans="1:19" ht="18">
      <c r="A194" s="18"/>
      <c r="B194" s="19"/>
      <c r="C194" s="31"/>
      <c r="D194" s="20"/>
      <c r="E194" s="21"/>
      <c r="F194" s="22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4"/>
    </row>
    <row r="195" spans="1:19" ht="15" customHeight="1">
      <c r="A195" s="4"/>
      <c r="B195" s="4"/>
      <c r="C195" s="29"/>
      <c r="D195" s="4"/>
      <c r="E195" s="4"/>
      <c r="F195" s="4"/>
    </row>
    <row r="196" spans="1:19" ht="15" customHeight="1">
      <c r="A196" s="4"/>
      <c r="B196" s="4"/>
      <c r="C196" s="29"/>
      <c r="D196" s="4"/>
      <c r="E196" s="5"/>
      <c r="F196" s="4"/>
    </row>
    <row r="197" spans="1:19" ht="15" customHeight="1">
      <c r="A197" s="4"/>
      <c r="B197" s="4"/>
      <c r="C197" s="29"/>
      <c r="D197" s="4"/>
      <c r="E197" s="3"/>
      <c r="F197" s="4"/>
    </row>
    <row r="198" spans="1:19" ht="15" customHeight="1">
      <c r="A198" s="3"/>
      <c r="B198" s="3"/>
      <c r="C198" s="32"/>
      <c r="D198" s="3" t="s">
        <v>187</v>
      </c>
      <c r="E198" s="3"/>
      <c r="F198" s="3"/>
    </row>
    <row r="199" spans="1:19" ht="15" customHeight="1">
      <c r="A199" s="6"/>
      <c r="B199" s="3"/>
      <c r="C199" s="32"/>
      <c r="D199" s="3"/>
      <c r="E199" s="3"/>
      <c r="F199" s="3"/>
    </row>
    <row r="200" spans="1:19" ht="15" customHeight="1">
      <c r="A200" s="6"/>
      <c r="B200" s="3"/>
      <c r="C200" s="32"/>
      <c r="D200" s="3"/>
      <c r="E200" s="3"/>
      <c r="F200" s="3"/>
    </row>
    <row r="201" spans="1:19" ht="15" customHeight="1">
      <c r="A201" s="6"/>
      <c r="B201" s="3"/>
      <c r="C201" s="32"/>
      <c r="D201" s="3"/>
      <c r="E201" s="3"/>
      <c r="F201" s="3"/>
    </row>
    <row r="202" spans="1:19" ht="15" customHeight="1">
      <c r="A202" s="6"/>
      <c r="B202" s="3"/>
      <c r="C202" s="32"/>
      <c r="D202" s="3"/>
      <c r="E202" s="3"/>
      <c r="F202" s="3"/>
    </row>
    <row r="203" spans="1:19" ht="15" customHeight="1">
      <c r="A203" s="6"/>
      <c r="B203" s="3"/>
      <c r="C203" s="32"/>
      <c r="D203" s="3"/>
      <c r="E203" s="3"/>
      <c r="F203" s="3"/>
    </row>
    <row r="204" spans="1:19" ht="15" customHeight="1">
      <c r="A204" s="6"/>
      <c r="B204" s="3"/>
      <c r="C204" s="32"/>
      <c r="D204" s="3"/>
      <c r="E204" s="3"/>
      <c r="F204" s="3"/>
    </row>
    <row r="205" spans="1:19" ht="15" customHeight="1">
      <c r="A205" s="6"/>
      <c r="B205" s="3"/>
      <c r="C205" s="32"/>
      <c r="D205" s="3"/>
      <c r="E205" s="3"/>
      <c r="F205" s="3"/>
    </row>
    <row r="206" spans="1:19" ht="15" customHeight="1">
      <c r="A206" s="7"/>
      <c r="B206" s="3"/>
      <c r="C206" s="32"/>
      <c r="D206" s="3"/>
      <c r="E206" s="3"/>
      <c r="F206" s="3"/>
    </row>
    <row r="207" spans="1:19" ht="15" customHeight="1">
      <c r="A207" s="7"/>
      <c r="B207" s="3"/>
      <c r="C207" s="32"/>
      <c r="D207" s="3"/>
      <c r="E207" s="3"/>
      <c r="F207" s="3"/>
    </row>
    <row r="208" spans="1:19" ht="15" customHeight="1">
      <c r="A208" s="7"/>
      <c r="B208" s="3"/>
      <c r="C208" s="32"/>
      <c r="D208" s="3"/>
      <c r="E208" s="3"/>
      <c r="F208" s="3"/>
    </row>
    <row r="209" spans="1:6" ht="15" customHeight="1">
      <c r="A209" s="7"/>
      <c r="B209" s="3"/>
      <c r="C209" s="32"/>
      <c r="D209" s="3"/>
      <c r="E209" s="3"/>
      <c r="F209" s="3"/>
    </row>
    <row r="210" spans="1:6" ht="15" customHeight="1">
      <c r="A210" s="7"/>
      <c r="B210" s="3"/>
      <c r="C210" s="32"/>
      <c r="D210" s="3"/>
      <c r="E210" s="3"/>
      <c r="F210" s="3"/>
    </row>
    <row r="211" spans="1:6" ht="15" customHeight="1">
      <c r="A211" s="7"/>
      <c r="B211" s="3"/>
      <c r="C211" s="32"/>
      <c r="D211" s="3"/>
      <c r="E211" s="3"/>
      <c r="F211" s="3"/>
    </row>
    <row r="212" spans="1:6" ht="15" customHeight="1">
      <c r="A212" s="7"/>
      <c r="B212" s="3"/>
      <c r="C212" s="32"/>
      <c r="D212" s="3"/>
      <c r="E212" s="3"/>
      <c r="F212" s="3"/>
    </row>
    <row r="213" spans="1:6" ht="15" customHeight="1">
      <c r="A213" s="7"/>
      <c r="B213" s="3"/>
      <c r="C213" s="32"/>
      <c r="D213" s="3"/>
      <c r="E213" s="3"/>
      <c r="F213" s="3"/>
    </row>
    <row r="214" spans="1:6" ht="15" customHeight="1">
      <c r="A214" s="7"/>
      <c r="B214" s="3"/>
      <c r="C214" s="32"/>
      <c r="D214" s="3"/>
      <c r="E214" s="3"/>
      <c r="F214" s="3"/>
    </row>
    <row r="215" spans="1:6" ht="15" customHeight="1">
      <c r="A215" s="7"/>
      <c r="B215" s="3"/>
      <c r="C215" s="32"/>
      <c r="D215" s="3"/>
      <c r="E215" s="3"/>
      <c r="F215" s="3"/>
    </row>
    <row r="216" spans="1:6" ht="15" customHeight="1">
      <c r="A216" s="3"/>
      <c r="B216" s="3"/>
      <c r="C216" s="32"/>
      <c r="D216" s="3"/>
      <c r="E216" s="3"/>
      <c r="F216" s="3"/>
    </row>
    <row r="217" spans="1:6" ht="15" customHeight="1">
      <c r="A217" s="3"/>
      <c r="B217" s="3"/>
      <c r="C217" s="32"/>
      <c r="D217" s="3"/>
      <c r="E217" s="3"/>
      <c r="F217" s="3"/>
    </row>
    <row r="218" spans="1:6" ht="15.75" customHeight="1">
      <c r="A218" s="3"/>
      <c r="B218" s="3"/>
      <c r="C218" s="32"/>
      <c r="D218" s="3"/>
    </row>
  </sheetData>
  <mergeCells count="389">
    <mergeCell ref="A2:S2"/>
    <mergeCell ref="S7:S9"/>
    <mergeCell ref="A7:A9"/>
    <mergeCell ref="B7:B9"/>
    <mergeCell ref="C7:C9"/>
    <mergeCell ref="D7:D9"/>
    <mergeCell ref="C14:C15"/>
    <mergeCell ref="D14:D15"/>
    <mergeCell ref="E14:E15"/>
    <mergeCell ref="S10:S11"/>
    <mergeCell ref="E7:E9"/>
    <mergeCell ref="S12:S13"/>
    <mergeCell ref="S14:S15"/>
    <mergeCell ref="A180:A193"/>
    <mergeCell ref="A32:A55"/>
    <mergeCell ref="B32:B55"/>
    <mergeCell ref="B90:B155"/>
    <mergeCell ref="A90:A155"/>
    <mergeCell ref="G7:R8"/>
    <mergeCell ref="B180:B193"/>
    <mergeCell ref="C10:C11"/>
    <mergeCell ref="D10:D11"/>
    <mergeCell ref="E10:E11"/>
    <mergeCell ref="C12:C13"/>
    <mergeCell ref="D12:D13"/>
    <mergeCell ref="E12:E13"/>
    <mergeCell ref="F7:F9"/>
    <mergeCell ref="C16:C17"/>
    <mergeCell ref="C192:C193"/>
    <mergeCell ref="D192:D193"/>
    <mergeCell ref="E192:E193"/>
    <mergeCell ref="C28:C29"/>
    <mergeCell ref="D28:D29"/>
    <mergeCell ref="E28:E29"/>
    <mergeCell ref="B10:B31"/>
    <mergeCell ref="A10:A31"/>
    <mergeCell ref="C30:C31"/>
    <mergeCell ref="C18:C19"/>
    <mergeCell ref="D18:D19"/>
    <mergeCell ref="E16:E17"/>
    <mergeCell ref="E18:E19"/>
    <mergeCell ref="S22:S23"/>
    <mergeCell ref="S24:S25"/>
    <mergeCell ref="S26:S27"/>
    <mergeCell ref="S28:S29"/>
    <mergeCell ref="D30:D31"/>
    <mergeCell ref="E30:E31"/>
    <mergeCell ref="C24:C25"/>
    <mergeCell ref="D24:D25"/>
    <mergeCell ref="E24:E25"/>
    <mergeCell ref="C26:C27"/>
    <mergeCell ref="D26:D27"/>
    <mergeCell ref="E26:E27"/>
    <mergeCell ref="C20:C21"/>
    <mergeCell ref="D20:D21"/>
    <mergeCell ref="E20:E21"/>
    <mergeCell ref="E22:E23"/>
    <mergeCell ref="D22:D23"/>
    <mergeCell ref="C22:C23"/>
    <mergeCell ref="S30:S31"/>
    <mergeCell ref="S16:S17"/>
    <mergeCell ref="S18:S19"/>
    <mergeCell ref="S20:S21"/>
    <mergeCell ref="E46:E47"/>
    <mergeCell ref="D48:D49"/>
    <mergeCell ref="E48:E49"/>
    <mergeCell ref="S42:S43"/>
    <mergeCell ref="S44:S45"/>
    <mergeCell ref="S46:S47"/>
    <mergeCell ref="S48:S49"/>
    <mergeCell ref="D16:D17"/>
    <mergeCell ref="D50:D51"/>
    <mergeCell ref="E50:E51"/>
    <mergeCell ref="D36:D37"/>
    <mergeCell ref="D38:D39"/>
    <mergeCell ref="D40:D41"/>
    <mergeCell ref="E32:E33"/>
    <mergeCell ref="E34:E35"/>
    <mergeCell ref="E36:E37"/>
    <mergeCell ref="E38:E39"/>
    <mergeCell ref="E40:E41"/>
    <mergeCell ref="E52:E53"/>
    <mergeCell ref="D52:D53"/>
    <mergeCell ref="D54:D55"/>
    <mergeCell ref="E54:E55"/>
    <mergeCell ref="E56:E57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D32:D33"/>
    <mergeCell ref="D34:D35"/>
    <mergeCell ref="E42:E43"/>
    <mergeCell ref="D42:D43"/>
    <mergeCell ref="D44:D45"/>
    <mergeCell ref="E44:E45"/>
    <mergeCell ref="D46:D47"/>
    <mergeCell ref="D56:D57"/>
    <mergeCell ref="D58:D59"/>
    <mergeCell ref="D60:D61"/>
    <mergeCell ref="D68:D69"/>
    <mergeCell ref="D70:D71"/>
    <mergeCell ref="D72:D73"/>
    <mergeCell ref="D74:D75"/>
    <mergeCell ref="D76:D77"/>
    <mergeCell ref="E70:E71"/>
    <mergeCell ref="E68:E69"/>
    <mergeCell ref="D62:D63"/>
    <mergeCell ref="D64:D65"/>
    <mergeCell ref="D66:D67"/>
    <mergeCell ref="E66:E67"/>
    <mergeCell ref="E64:E65"/>
    <mergeCell ref="E62:E63"/>
    <mergeCell ref="E60:E61"/>
    <mergeCell ref="E58:E59"/>
    <mergeCell ref="D78:D79"/>
    <mergeCell ref="C80:C81"/>
    <mergeCell ref="C82:C83"/>
    <mergeCell ref="C84:C85"/>
    <mergeCell ref="C88:C89"/>
    <mergeCell ref="D88:D89"/>
    <mergeCell ref="D80:D81"/>
    <mergeCell ref="C78:C79"/>
    <mergeCell ref="D86:D87"/>
    <mergeCell ref="S50:S51"/>
    <mergeCell ref="S32:S33"/>
    <mergeCell ref="S34:S35"/>
    <mergeCell ref="S36:S37"/>
    <mergeCell ref="S38:S39"/>
    <mergeCell ref="S40:S41"/>
    <mergeCell ref="S62:S63"/>
    <mergeCell ref="S64:S65"/>
    <mergeCell ref="S66:S67"/>
    <mergeCell ref="S68:S69"/>
    <mergeCell ref="S70:S71"/>
    <mergeCell ref="S52:S53"/>
    <mergeCell ref="S54:S55"/>
    <mergeCell ref="S56:S57"/>
    <mergeCell ref="S58:S59"/>
    <mergeCell ref="S60:S61"/>
    <mergeCell ref="S72:S73"/>
    <mergeCell ref="S74:S75"/>
    <mergeCell ref="S76:S77"/>
    <mergeCell ref="S78:S79"/>
    <mergeCell ref="S80:S81"/>
    <mergeCell ref="E80:E81"/>
    <mergeCell ref="E78:E79"/>
    <mergeCell ref="E76:E77"/>
    <mergeCell ref="E74:E75"/>
    <mergeCell ref="E72:E73"/>
    <mergeCell ref="D108:D109"/>
    <mergeCell ref="E108:E109"/>
    <mergeCell ref="S82:S83"/>
    <mergeCell ref="S84:S85"/>
    <mergeCell ref="S88:S89"/>
    <mergeCell ref="S90:S91"/>
    <mergeCell ref="S92:S93"/>
    <mergeCell ref="S94:S95"/>
    <mergeCell ref="S96:S97"/>
    <mergeCell ref="E88:E89"/>
    <mergeCell ref="E90:E91"/>
    <mergeCell ref="E92:E93"/>
    <mergeCell ref="E94:E95"/>
    <mergeCell ref="E96:E97"/>
    <mergeCell ref="E98:E99"/>
    <mergeCell ref="D84:D85"/>
    <mergeCell ref="E84:E85"/>
    <mergeCell ref="E82:E83"/>
    <mergeCell ref="D82:D83"/>
    <mergeCell ref="E86:E87"/>
    <mergeCell ref="C188:C189"/>
    <mergeCell ref="C136:C137"/>
    <mergeCell ref="E128:E129"/>
    <mergeCell ref="D128:D129"/>
    <mergeCell ref="E130:E131"/>
    <mergeCell ref="D130:D131"/>
    <mergeCell ref="E132:E133"/>
    <mergeCell ref="D132:D133"/>
    <mergeCell ref="C124:C125"/>
    <mergeCell ref="C126:C127"/>
    <mergeCell ref="E124:E125"/>
    <mergeCell ref="E126:E127"/>
    <mergeCell ref="D126:D127"/>
    <mergeCell ref="C108:C109"/>
    <mergeCell ref="C110:C111"/>
    <mergeCell ref="C112:C113"/>
    <mergeCell ref="D90:D91"/>
    <mergeCell ref="D92:D93"/>
    <mergeCell ref="D94:D95"/>
    <mergeCell ref="D96:D97"/>
    <mergeCell ref="A56:A89"/>
    <mergeCell ref="B56:B89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S192:S193"/>
    <mergeCell ref="B156:B179"/>
    <mergeCell ref="A156:A179"/>
    <mergeCell ref="C158:C159"/>
    <mergeCell ref="C160:C161"/>
    <mergeCell ref="C162:C163"/>
    <mergeCell ref="C164:C165"/>
    <mergeCell ref="C166:C167"/>
    <mergeCell ref="E186:E187"/>
    <mergeCell ref="D186:D187"/>
    <mergeCell ref="D180:D181"/>
    <mergeCell ref="E180:E181"/>
    <mergeCell ref="D182:D183"/>
    <mergeCell ref="E182:E183"/>
    <mergeCell ref="D184:D185"/>
    <mergeCell ref="E184:E185"/>
    <mergeCell ref="C168:C169"/>
    <mergeCell ref="C170:C171"/>
    <mergeCell ref="C172:C173"/>
    <mergeCell ref="C174:C175"/>
    <mergeCell ref="C178:C179"/>
    <mergeCell ref="C190:C191"/>
    <mergeCell ref="C180:C181"/>
    <mergeCell ref="C182:C183"/>
    <mergeCell ref="D98:D99"/>
    <mergeCell ref="S190:S191"/>
    <mergeCell ref="S180:S181"/>
    <mergeCell ref="S182:S183"/>
    <mergeCell ref="S184:S185"/>
    <mergeCell ref="S186:S187"/>
    <mergeCell ref="S188:S189"/>
    <mergeCell ref="D188:D189"/>
    <mergeCell ref="E188:E189"/>
    <mergeCell ref="D190:D191"/>
    <mergeCell ref="E190:E191"/>
    <mergeCell ref="E100:E101"/>
    <mergeCell ref="E102:E103"/>
    <mergeCell ref="E104:E105"/>
    <mergeCell ref="E106:E107"/>
    <mergeCell ref="E110:E111"/>
    <mergeCell ref="D110:D111"/>
    <mergeCell ref="E112:E113"/>
    <mergeCell ref="D112:D113"/>
    <mergeCell ref="E114:E115"/>
    <mergeCell ref="D114:D115"/>
    <mergeCell ref="D122:D123"/>
    <mergeCell ref="D124:D125"/>
    <mergeCell ref="E140:E141"/>
    <mergeCell ref="C184:C185"/>
    <mergeCell ref="C186:C187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14:C115"/>
    <mergeCell ref="C116:C117"/>
    <mergeCell ref="C118:C119"/>
    <mergeCell ref="C120:C121"/>
    <mergeCell ref="C122:C123"/>
    <mergeCell ref="C148:C149"/>
    <mergeCell ref="C150:C151"/>
    <mergeCell ref="C152:C153"/>
    <mergeCell ref="C138:C139"/>
    <mergeCell ref="C140:C141"/>
    <mergeCell ref="C142:C143"/>
    <mergeCell ref="C144:C145"/>
    <mergeCell ref="C146:C147"/>
    <mergeCell ref="E116:E117"/>
    <mergeCell ref="D116:D117"/>
    <mergeCell ref="E118:E119"/>
    <mergeCell ref="D118:D119"/>
    <mergeCell ref="E120:E121"/>
    <mergeCell ref="D120:D121"/>
    <mergeCell ref="E122:E123"/>
    <mergeCell ref="C156:C157"/>
    <mergeCell ref="E156:E157"/>
    <mergeCell ref="C154:C155"/>
    <mergeCell ref="D156:D157"/>
    <mergeCell ref="D140:D141"/>
    <mergeCell ref="E142:E143"/>
    <mergeCell ref="D142:D143"/>
    <mergeCell ref="E144:E145"/>
    <mergeCell ref="D144:D145"/>
    <mergeCell ref="E152:E153"/>
    <mergeCell ref="D152:D153"/>
    <mergeCell ref="C128:C129"/>
    <mergeCell ref="C130:C131"/>
    <mergeCell ref="C132:C133"/>
    <mergeCell ref="C134:C135"/>
    <mergeCell ref="D136:D137"/>
    <mergeCell ref="E138:E139"/>
    <mergeCell ref="E158:E159"/>
    <mergeCell ref="E160:E161"/>
    <mergeCell ref="E162:E163"/>
    <mergeCell ref="E164:E165"/>
    <mergeCell ref="S128:S129"/>
    <mergeCell ref="S130:S131"/>
    <mergeCell ref="S132:S133"/>
    <mergeCell ref="D174:D175"/>
    <mergeCell ref="D178:D179"/>
    <mergeCell ref="D172:D173"/>
    <mergeCell ref="D168:D169"/>
    <mergeCell ref="D166:D167"/>
    <mergeCell ref="E168:E169"/>
    <mergeCell ref="E170:E171"/>
    <mergeCell ref="E172:E173"/>
    <mergeCell ref="E174:E175"/>
    <mergeCell ref="E178:E179"/>
    <mergeCell ref="E166:E167"/>
    <mergeCell ref="D170:D171"/>
    <mergeCell ref="D138:D139"/>
    <mergeCell ref="S98:S99"/>
    <mergeCell ref="S100:S101"/>
    <mergeCell ref="S102:S103"/>
    <mergeCell ref="S104:S105"/>
    <mergeCell ref="S106:S107"/>
    <mergeCell ref="D164:D165"/>
    <mergeCell ref="E146:E147"/>
    <mergeCell ref="D146:D147"/>
    <mergeCell ref="E148:E149"/>
    <mergeCell ref="D148:D149"/>
    <mergeCell ref="E150:E151"/>
    <mergeCell ref="D150:D151"/>
    <mergeCell ref="E134:E135"/>
    <mergeCell ref="D134:D135"/>
    <mergeCell ref="E136:E137"/>
    <mergeCell ref="E154:E155"/>
    <mergeCell ref="D154:D155"/>
    <mergeCell ref="D100:D101"/>
    <mergeCell ref="D102:D103"/>
    <mergeCell ref="D104:D105"/>
    <mergeCell ref="D106:D107"/>
    <mergeCell ref="D158:D159"/>
    <mergeCell ref="D160:D161"/>
    <mergeCell ref="D162:D163"/>
    <mergeCell ref="S110:S111"/>
    <mergeCell ref="S112:S113"/>
    <mergeCell ref="S114:S115"/>
    <mergeCell ref="S116:S117"/>
    <mergeCell ref="S168:S169"/>
    <mergeCell ref="S170:S171"/>
    <mergeCell ref="S172:S173"/>
    <mergeCell ref="S174:S175"/>
    <mergeCell ref="S178:S179"/>
    <mergeCell ref="S158:S159"/>
    <mergeCell ref="S160:S161"/>
    <mergeCell ref="S162:S163"/>
    <mergeCell ref="S164:S165"/>
    <mergeCell ref="S166:S167"/>
    <mergeCell ref="C176:C177"/>
    <mergeCell ref="D176:D177"/>
    <mergeCell ref="E176:E177"/>
    <mergeCell ref="S176:S177"/>
    <mergeCell ref="S86:S87"/>
    <mergeCell ref="C86:C87"/>
    <mergeCell ref="S148:S149"/>
    <mergeCell ref="S150:S151"/>
    <mergeCell ref="S152:S153"/>
    <mergeCell ref="S154:S155"/>
    <mergeCell ref="S156:S157"/>
    <mergeCell ref="S138:S139"/>
    <mergeCell ref="S140:S141"/>
    <mergeCell ref="S142:S143"/>
    <mergeCell ref="S144:S145"/>
    <mergeCell ref="S146:S147"/>
    <mergeCell ref="S134:S135"/>
    <mergeCell ref="S136:S137"/>
    <mergeCell ref="S118:S119"/>
    <mergeCell ref="S120:S121"/>
    <mergeCell ref="S122:S123"/>
    <mergeCell ref="S124:S125"/>
    <mergeCell ref="S126:S127"/>
    <mergeCell ref="S108:S109"/>
  </mergeCells>
  <printOptions horizontalCentered="1"/>
  <pageMargins left="0.70866141732283472" right="0.70866141732283472" top="0.74803149606299213" bottom="0.74803149606299213" header="0.31496062992125984" footer="0.31496062992125984"/>
  <pageSetup scale="41" fitToHeight="0" orientation="landscape" r:id="rId1"/>
  <rowBreaks count="3" manualBreakCount="3">
    <brk id="55" max="18" man="1"/>
    <brk id="89" max="18" man="1"/>
    <brk id="15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SOPORTE</cp:lastModifiedBy>
  <cp:lastPrinted>2020-02-21T16:16:08Z</cp:lastPrinted>
  <dcterms:created xsi:type="dcterms:W3CDTF">2018-08-13T19:32:24Z</dcterms:created>
  <dcterms:modified xsi:type="dcterms:W3CDTF">2020-09-11T21:35:42Z</dcterms:modified>
</cp:coreProperties>
</file>